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95.xml" ContentType="application/vnd.ms-excel.person+xml"/>
  <Override PartName="/xl/persons/person6.xml" ContentType="application/vnd.ms-excel.person+xml"/>
  <Override PartName="/xl/persons/person1.xml" ContentType="application/vnd.ms-excel.person+xml"/>
  <Override PartName="/xl/persons/person23.xml" ContentType="application/vnd.ms-excel.person+xml"/>
  <Override PartName="/xl/persons/person27.xml" ContentType="application/vnd.ms-excel.person+xml"/>
  <Override PartName="/xl/persons/person43.xml" ContentType="application/vnd.ms-excel.person+xml"/>
  <Override PartName="/xl/persons/person48.xml" ContentType="application/vnd.ms-excel.person+xml"/>
  <Override PartName="/xl/persons/person64.xml" ContentType="application/vnd.ms-excel.person+xml"/>
  <Override PartName="/xl/persons/person69.xml" ContentType="application/vnd.ms-excel.person+xml"/>
  <Override PartName="/xl/persons/person2.xml" ContentType="application/vnd.ms-excel.person+xml"/>
  <Override PartName="/xl/persons/person86.xml" ContentType="application/vnd.ms-excel.person+xml"/>
  <Override PartName="/xl/persons/person12.xml" ContentType="application/vnd.ms-excel.person+xml"/>
  <Override PartName="/xl/persons/person17.xml" ContentType="application/vnd.ms-excel.person+xml"/>
  <Override PartName="/xl/persons/person34.xml" ContentType="application/vnd.ms-excel.person+xml"/>
  <Override PartName="/xl/persons/person38.xml" ContentType="application/vnd.ms-excel.person+xml"/>
  <Override PartName="/xl/persons/person54.xml" ContentType="application/vnd.ms-excel.person+xml"/>
  <Override PartName="/xl/persons/person59.xml" ContentType="application/vnd.ms-excel.person+xml"/>
  <Override PartName="/xl/persons/person81.xml" ContentType="application/vnd.ms-excel.person+xml"/>
  <Override PartName="/xl/persons/person100.xml" ContentType="application/vnd.ms-excel.person+xml"/>
  <Override PartName="/xl/persons/person104.xml" ContentType="application/vnd.ms-excel.person+xml"/>
  <Override PartName="/xl/persons/person71.xml" ContentType="application/vnd.ms-excel.person+xml"/>
  <Override PartName="/xl/persons/person75.xml" ContentType="application/vnd.ms-excel.person+xml"/>
  <Override PartName="/xl/persons/person107.xml" ContentType="application/vnd.ms-excel.person+xml"/>
  <Override PartName="/xl/persons/person15.xml" ContentType="application/vnd.ms-excel.person+xml"/>
  <Override PartName="/xl/persons/person7.xml" ContentType="application/vnd.ms-excel.person+xml"/>
  <Override PartName="/xl/persons/person24.xml" ContentType="application/vnd.ms-excel.person+xml"/>
  <Override PartName="/xl/persons/person29.xml" ContentType="application/vnd.ms-excel.person+xml"/>
  <Override PartName="/xl/persons/person45.xml" ContentType="application/vnd.ms-excel.person+xml"/>
  <Override PartName="/xl/persons/person50.xml" ContentType="application/vnd.ms-excel.person+xml"/>
  <Override PartName="/xl/persons/person93.xml" ContentType="application/vnd.ms-excel.person+xml"/>
  <Override PartName="/xl/persons/person61.xml" ContentType="application/vnd.ms-excel.person+xml"/>
  <Override PartName="/xl/persons/person66.xml" ContentType="application/vnd.ms-excel.person+xml"/>
  <Override PartName="/xl/persons/person106.xml" ContentType="application/vnd.ms-excel.person+xml"/>
  <Override PartName="/xl/persons/person90.xml" ContentType="application/vnd.ms-excel.person+xml"/>
  <Override PartName="/xl/persons/person88.xml" ContentType="application/vnd.ms-excel.person+xml"/>
  <Override PartName="/xl/persons/person42.xml" ContentType="application/vnd.ms-excel.person+xml"/>
  <Override PartName="/xl/persons/person13.xml" ContentType="application/vnd.ms-excel.person+xml"/>
  <Override PartName="/xl/persons/person18.xml" ContentType="application/vnd.ms-excel.person+xml"/>
  <Override PartName="/xl/persons/person0.xml" ContentType="application/vnd.ms-excel.person+xml"/>
  <Override PartName="/xl/persons/person83.xml" ContentType="application/vnd.ms-excel.person+xml"/>
  <Override PartName="/xl/persons/person74.xml" ContentType="application/vnd.ms-excel.person+xml"/>
  <Override PartName="/xl/persons/person58.xml" ContentType="application/vnd.ms-excel.person+xml"/>
  <Override PartName="/xl/persons/person52.xml" ContentType="application/vnd.ms-excel.person+xml"/>
  <Override PartName="/xl/persons/person36.xml" ContentType="application/vnd.ms-excel.person+xml"/>
  <Override PartName="/xl/persons/person103.xml" ContentType="application/vnd.ms-excel.person+xml"/>
  <Override PartName="/xl/persons/person3.xml" ContentType="application/vnd.ms-excel.person+xml"/>
  <Override PartName="/xl/persons/person8.xml" ContentType="application/vnd.ms-excel.person+xml"/>
  <Override PartName="/xl/persons/person30.xml" ContentType="application/vnd.ms-excel.person+xml"/>
  <Override PartName="/xl/persons/person94.xml" ContentType="application/vnd.ms-excel.person+xml"/>
  <Override PartName="/xl/persons/person70.xml" ContentType="application/vnd.ms-excel.person+xml"/>
  <Override PartName="/xl/persons/person63.xml" ContentType="application/vnd.ms-excel.person+xml"/>
  <Override PartName="/xl/persons/person47.xml" ContentType="application/vnd.ms-excel.person+xml"/>
  <Override PartName="/xl/persons/person41.xml" ContentType="application/vnd.ms-excel.person+xml"/>
  <Override PartName="/xl/persons/person25.xml" ContentType="application/vnd.ms-excel.person+xml"/>
  <Override PartName="/xl/persons/person92.xml" ContentType="application/vnd.ms-excel.person+xml"/>
  <Override PartName="/xl/persons/person19.xml" ContentType="application/vnd.ms-excel.person+xml"/>
  <Override PartName="/xl/persons/person105.xml" ContentType="application/vnd.ms-excel.person+xml"/>
  <Override PartName="/xl/persons/person99.xml" ContentType="application/vnd.ms-excel.person+xml"/>
  <Override PartName="/xl/persons/person87.xml" ContentType="application/vnd.ms-excel.person+xml"/>
  <Override PartName="/xl/persons/person82.xml" ContentType="application/vnd.ms-excel.person+xml"/>
  <Override PartName="/xl/persons/person57.xml" ContentType="application/vnd.ms-excel.person+xml"/>
  <Override PartName="/xl/persons/person14.xml" ContentType="application/vnd.ms-excel.person+xml"/>
  <Override PartName="/xl/persons/person31.xml" ContentType="application/vnd.ms-excel.person+xml"/>
  <Override PartName="/xl/persons/person35.xml" ContentType="application/vnd.ms-excel.person+xml"/>
  <Override PartName="/xl/persons/person73.xml" ContentType="application/vnd.ms-excel.person+xml"/>
  <Override PartName="/xl/persons/person51.xml" ContentType="application/vnd.ms-excel.person+xml"/>
  <Override PartName="/xl/persons/person9.xml" ContentType="application/vnd.ms-excel.person+xml"/>
  <Override PartName="/xl/persons/person97.xml" ContentType="application/vnd.ms-excel.person+xml"/>
  <Override PartName="/xl/persons/person91.xml" ContentType="application/vnd.ms-excel.person+xml"/>
  <Override PartName="/xl/persons/person68.xml" ContentType="application/vnd.ms-excel.person+xml"/>
  <Override PartName="/xl/persons/person22.xml" ContentType="application/vnd.ms-excel.person+xml"/>
  <Override PartName="/xl/persons/person4.xml" ContentType="application/vnd.ms-excel.person+xml"/>
  <Override PartName="/xl/persons/person26.xml" ContentType="application/vnd.ms-excel.person+xml"/>
  <Override PartName="/xl/persons/person46.xml" ContentType="application/vnd.ms-excel.person+xml"/>
  <Override PartName="/xl/persons/person40.xml" ContentType="application/vnd.ms-excel.person+xml"/>
  <Override PartName="/xl/persons/person62.xml" ContentType="application/vnd.ms-excel.person+xml"/>
  <Override PartName="/xl/persons/person98.xml" ContentType="application/vnd.ms-excel.person+xml"/>
  <Override PartName="/xl/persons/person85.xml" ContentType="application/vnd.ms-excel.person+xml"/>
  <Override PartName="/xl/persons/person80.xml" ContentType="application/vnd.ms-excel.person+xml"/>
  <Override PartName="/xl/persons/person20.xml" ContentType="application/vnd.ms-excel.person+xml"/>
  <Override PartName="/xl/persons/person11.xml" ContentType="application/vnd.ms-excel.person+xml"/>
  <Override PartName="/xl/persons/person37.xml" ContentType="application/vnd.ms-excel.person+xml"/>
  <Override PartName="/xl/persons/person56.xml" ContentType="application/vnd.ms-excel.person+xml"/>
  <Override PartName="/xl/persons/person102.xml" ContentType="application/vnd.ms-excel.person+xml"/>
  <Override PartName="/xl/persons/person78.xml" ContentType="application/vnd.ms-excel.person+xml"/>
  <Override PartName="/xl/persons/person32.xml" ContentType="application/vnd.ms-excel.person+xml"/>
  <Override PartName="/xl/persons/person53.xml" ContentType="application/vnd.ms-excel.person+xml"/>
  <Override PartName="/xl/persons/person72.xml" ContentType="application/vnd.ms-excel.person+xml"/>
  <Override PartName="/xl/persons/person96.xml" ContentType="application/vnd.ms-excel.person+xml"/>
  <Override PartName="/xl/persons/person49.xml" ContentType="application/vnd.ms-excel.person+xml"/>
  <Override PartName="/xl/persons/person28.xml" ContentType="application/vnd.ms-excel.person+xml"/>
  <Override PartName="/xl/persons/person5.xml" ContentType="application/vnd.ms-excel.person+xml"/>
  <Override PartName="/xl/persons/person89.xml" ContentType="application/vnd.ms-excel.person+xml"/>
  <Override PartName="/xl/persons/person65.xml" ContentType="application/vnd.ms-excel.person+xml"/>
  <Override PartName="/xl/persons/person44.xml" ContentType="application/vnd.ms-excel.person+xml"/>
  <Override PartName="/xl/persons/person21.xml" ContentType="application/vnd.ms-excel.person+xml"/>
  <Override PartName="/xl/persons/person67.xml" ContentType="application/vnd.ms-excel.person+xml"/>
  <Override PartName="/xl/persons/person.xml" ContentType="application/vnd.ms-excel.person+xml"/>
  <Override PartName="/xl/persons/person39.xml" ContentType="application/vnd.ms-excel.person+xml"/>
  <Override PartName="/xl/persons/person16.xml" ContentType="application/vnd.ms-excel.person+xml"/>
  <Override PartName="/xl/persons/person84.xml" ContentType="application/vnd.ms-excel.person+xml"/>
  <Override PartName="/xl/persons/person101.xml" ContentType="application/vnd.ms-excel.person+xml"/>
  <Override PartName="/xl/persons/person76.xml" ContentType="application/vnd.ms-excel.person+xml"/>
  <Override PartName="/xl/persons/person60.xml" ContentType="application/vnd.ms-excel.person+xml"/>
  <Override PartName="/xl/persons/person55.xml" ContentType="application/vnd.ms-excel.person+xml"/>
  <Override PartName="/xl/persons/person10.xml" ContentType="application/vnd.ms-excel.person+xml"/>
  <Override PartName="/xl/persons/person33.xml" ContentType="application/vnd.ms-excel.person+xml"/>
  <Override PartName="/xl/persons/person77.xml" ContentType="application/vnd.ms-excel.person+xml"/>
  <Override PartName="/xl/persons/person79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palangos-my.sharepoint.com/personal/akediene_palanga_lt/Documents/Desktop/2026 biudžetas/"/>
    </mc:Choice>
  </mc:AlternateContent>
  <xr:revisionPtr revIDLastSave="0" documentId="8_{682276FC-7385-4525-ADBB-5CA00B25F60B}" xr6:coauthVersionLast="47" xr6:coauthVersionMax="47" xr10:uidLastSave="{00000000-0000-0000-0000-000000000000}"/>
  <bookViews>
    <workbookView xWindow="28680" yWindow="-120" windowWidth="29040" windowHeight="15720" firstSheet="1" activeTab="6" xr2:uid="{00000000-000D-0000-FFFF-FFFF00000000}"/>
  </bookViews>
  <sheets>
    <sheet name="suvestinė" sheetId="20" state="hidden" r:id="rId1"/>
    <sheet name="2026-2028 m. pajamos" sheetId="22" r:id="rId2"/>
    <sheet name="2026-2028 m. asignavimai" sheetId="23" r:id="rId3"/>
    <sheet name="2026-2028 m. asignavimai DU" sheetId="24" r:id="rId4"/>
    <sheet name="pajamų priedas" sheetId="16" state="hidden" r:id="rId5"/>
    <sheet name="2026 m. BĮ pajamos" sheetId="15" r:id="rId6"/>
    <sheet name="2026 m. asig. savaran. f-joms" sheetId="4" r:id="rId7"/>
    <sheet name="  2026 m. deleg. f-joms " sheetId="5" r:id="rId8"/>
    <sheet name="2026 m. ugdymo reikmėms" sheetId="19" r:id="rId9"/>
    <sheet name="2026 m. kitos dotacijos" sheetId="7" r:id="rId10"/>
    <sheet name="2026 m. ES lėšos" sheetId="8" r:id="rId11"/>
    <sheet name="2026 m. BĮ lėšų asignavimai" sheetId="9" r:id="rId12"/>
    <sheet name="2026 m. asign. paskolų lėšomis" sheetId="21" r:id="rId13"/>
    <sheet name="2026 m. biudžeto likutis" sheetId="10" r:id="rId14"/>
    <sheet name="2026 m. tiksliniai likučiai" sheetId="11" r:id="rId15"/>
  </sheets>
  <calcPr calcId="181029"/>
</workbook>
</file>

<file path=xl/calcChain.xml><?xml version="1.0" encoding="utf-8"?>
<calcChain xmlns="http://schemas.openxmlformats.org/spreadsheetml/2006/main">
  <c r="D39" i="24" l="1"/>
  <c r="E39" i="24"/>
  <c r="C39" i="24"/>
  <c r="I47" i="22"/>
  <c r="H47" i="22"/>
  <c r="G47" i="22"/>
  <c r="I45" i="22"/>
  <c r="H45" i="22"/>
  <c r="G45" i="22"/>
  <c r="I41" i="22"/>
  <c r="H41" i="22"/>
  <c r="G41" i="22"/>
  <c r="I40" i="22"/>
  <c r="H40" i="22"/>
  <c r="G40" i="22"/>
  <c r="I31" i="22"/>
  <c r="H31" i="22"/>
  <c r="G31" i="22"/>
  <c r="G24" i="22" s="1"/>
  <c r="I25" i="22"/>
  <c r="H25" i="22"/>
  <c r="G25" i="22"/>
  <c r="G20" i="22"/>
  <c r="G19" i="22" s="1"/>
  <c r="I17" i="22"/>
  <c r="H17" i="22"/>
  <c r="G17" i="22"/>
  <c r="I13" i="22"/>
  <c r="H13" i="22"/>
  <c r="G13" i="22"/>
  <c r="I11" i="22"/>
  <c r="H11" i="22"/>
  <c r="G11" i="22"/>
  <c r="I10" i="22" l="1"/>
  <c r="H10" i="22"/>
  <c r="C39" i="23"/>
  <c r="E39" i="23"/>
  <c r="D39" i="23"/>
  <c r="H24" i="22"/>
  <c r="G10" i="22"/>
  <c r="I24" i="22"/>
  <c r="H20" i="22"/>
  <c r="H19" i="22" s="1"/>
  <c r="I20" i="22"/>
  <c r="I19" i="22" s="1"/>
  <c r="G44" i="22"/>
  <c r="H44" i="22" l="1"/>
  <c r="I44" i="22"/>
  <c r="D9" i="21"/>
  <c r="C9" i="21"/>
  <c r="D11" i="21"/>
  <c r="C11" i="21"/>
  <c r="C9" i="8"/>
  <c r="C33" i="11" l="1"/>
  <c r="C37" i="4"/>
  <c r="C11" i="10" l="1"/>
  <c r="D33" i="7"/>
  <c r="D31" i="7"/>
  <c r="D29" i="7"/>
  <c r="D26" i="7"/>
  <c r="D9" i="7"/>
  <c r="D17" i="11" l="1"/>
  <c r="C66" i="11" l="1"/>
  <c r="C26" i="7"/>
  <c r="C70" i="11"/>
  <c r="C9" i="7" l="1"/>
  <c r="G53" i="16" l="1"/>
  <c r="C20" i="11"/>
  <c r="C31" i="11" l="1"/>
  <c r="C52" i="11"/>
  <c r="C31" i="7"/>
  <c r="C35" i="8"/>
  <c r="D9" i="8"/>
  <c r="C23" i="8"/>
  <c r="C25" i="8"/>
  <c r="C27" i="8"/>
  <c r="C29" i="8"/>
  <c r="C31" i="8"/>
  <c r="C33" i="8"/>
  <c r="C39" i="8" l="1"/>
  <c r="G20" i="16" s="1"/>
  <c r="C22" i="15"/>
  <c r="D27" i="5" l="1"/>
  <c r="C27" i="5"/>
  <c r="C36" i="19"/>
  <c r="G45" i="16"/>
  <c r="D24" i="7" l="1"/>
  <c r="D35" i="7" s="1"/>
  <c r="C24" i="7"/>
  <c r="D73" i="11" l="1"/>
  <c r="C73" i="11"/>
  <c r="C13" i="20" l="1"/>
  <c r="D9" i="11"/>
  <c r="C9" i="11"/>
  <c r="C37" i="11" l="1"/>
  <c r="G23" i="16" l="1"/>
  <c r="C33" i="7"/>
  <c r="M23" i="20" l="1"/>
  <c r="M22" i="20"/>
  <c r="M21" i="20"/>
  <c r="M20" i="20"/>
  <c r="M18" i="20"/>
  <c r="M15" i="20"/>
  <c r="L23" i="20"/>
  <c r="L22" i="20"/>
  <c r="L21" i="20"/>
  <c r="L20" i="20"/>
  <c r="L18" i="20"/>
  <c r="L16" i="20"/>
  <c r="L15" i="20"/>
  <c r="D25" i="20"/>
  <c r="E25" i="20"/>
  <c r="F25" i="20"/>
  <c r="G25" i="20"/>
  <c r="H25" i="20"/>
  <c r="I25" i="20"/>
  <c r="N25" i="20"/>
  <c r="O25" i="20"/>
  <c r="P25" i="20"/>
  <c r="Q25" i="20"/>
  <c r="K24" i="20"/>
  <c r="K23" i="20"/>
  <c r="K22" i="20"/>
  <c r="K21" i="20"/>
  <c r="K20" i="20"/>
  <c r="K18" i="20"/>
  <c r="K15" i="20"/>
  <c r="C24" i="20"/>
  <c r="C23" i="20"/>
  <c r="C22" i="20"/>
  <c r="C21" i="20"/>
  <c r="C20" i="20"/>
  <c r="C19" i="20"/>
  <c r="S19" i="20" s="1"/>
  <c r="C18" i="20"/>
  <c r="C17" i="20"/>
  <c r="S17" i="20" s="1"/>
  <c r="B24" i="20"/>
  <c r="B19" i="20"/>
  <c r="R19" i="20" s="1"/>
  <c r="B17" i="20"/>
  <c r="R17" i="20" s="1"/>
  <c r="C16" i="20"/>
  <c r="J24" i="20"/>
  <c r="J23" i="20"/>
  <c r="J22" i="20"/>
  <c r="J21" i="20"/>
  <c r="J20" i="20"/>
  <c r="J18" i="20"/>
  <c r="J15" i="20"/>
  <c r="B18" i="20"/>
  <c r="C15" i="20"/>
  <c r="B23" i="20"/>
  <c r="B22" i="20"/>
  <c r="B21" i="20"/>
  <c r="B20" i="20"/>
  <c r="B16" i="20"/>
  <c r="B15" i="20"/>
  <c r="D9" i="10"/>
  <c r="C9" i="10"/>
  <c r="R16" i="20" l="1"/>
  <c r="S22" i="20"/>
  <c r="S20" i="20"/>
  <c r="R24" i="20"/>
  <c r="S21" i="20"/>
  <c r="S23" i="20"/>
  <c r="S24" i="20"/>
  <c r="S18" i="20"/>
  <c r="R21" i="20"/>
  <c r="S15" i="20"/>
  <c r="C25" i="20"/>
  <c r="R18" i="20"/>
  <c r="R20" i="20"/>
  <c r="R23" i="20"/>
  <c r="B25" i="20"/>
  <c r="R15" i="20"/>
  <c r="M16" i="20"/>
  <c r="S16" i="20" s="1"/>
  <c r="J25" i="20"/>
  <c r="R22" i="20"/>
  <c r="L25" i="20"/>
  <c r="K25" i="20"/>
  <c r="D35" i="8"/>
  <c r="M25" i="20" l="1"/>
  <c r="S25" i="20"/>
  <c r="R25" i="20"/>
  <c r="D39" i="8"/>
  <c r="C26" i="11"/>
  <c r="C50" i="11"/>
  <c r="C17" i="11"/>
  <c r="C62" i="11"/>
  <c r="D36" i="19" l="1"/>
  <c r="C64" i="11"/>
  <c r="C39" i="11"/>
  <c r="C60" i="11" l="1"/>
  <c r="D76" i="11"/>
  <c r="C47" i="11"/>
  <c r="D33" i="5" l="1"/>
  <c r="C33" i="5"/>
  <c r="D23" i="19" l="1"/>
  <c r="C23" i="19"/>
  <c r="D20" i="19"/>
  <c r="C20" i="19"/>
  <c r="D17" i="19"/>
  <c r="C17" i="19"/>
  <c r="D14" i="19"/>
  <c r="C14" i="19"/>
  <c r="D11" i="19"/>
  <c r="C11" i="19"/>
  <c r="D8" i="19"/>
  <c r="C8" i="19"/>
  <c r="D42" i="19" l="1"/>
  <c r="C42" i="19"/>
  <c r="C4" i="20" l="1"/>
  <c r="B4" i="20"/>
  <c r="D9" i="5"/>
  <c r="C6" i="20"/>
  <c r="G43" i="16" l="1"/>
  <c r="G39" i="16"/>
  <c r="G38" i="16"/>
  <c r="G29" i="16"/>
  <c r="G15" i="16"/>
  <c r="G11" i="16"/>
  <c r="G9" i="16"/>
  <c r="C29" i="7"/>
  <c r="G22" i="16" l="1"/>
  <c r="G8" i="16"/>
  <c r="G52" i="16" s="1"/>
  <c r="C58" i="11"/>
  <c r="C56" i="11"/>
  <c r="C54" i="11"/>
  <c r="C45" i="11"/>
  <c r="C43" i="11"/>
  <c r="C41" i="11"/>
  <c r="C29" i="11"/>
  <c r="C24" i="11"/>
  <c r="C76" i="11" l="1"/>
  <c r="C5" i="20"/>
  <c r="B6" i="20"/>
  <c r="C22" i="7"/>
  <c r="C35" i="7" l="1"/>
  <c r="G21" i="16" s="1"/>
  <c r="B13" i="20"/>
  <c r="C9" i="5"/>
  <c r="D11" i="10"/>
  <c r="B5" i="20" l="1"/>
  <c r="C14" i="15"/>
  <c r="F39" i="15"/>
  <c r="E39" i="15"/>
  <c r="D39" i="15"/>
  <c r="C38" i="15"/>
  <c r="C37" i="15"/>
  <c r="C36" i="15"/>
  <c r="C35" i="15"/>
  <c r="C34" i="15"/>
  <c r="C33" i="15"/>
  <c r="C32" i="15"/>
  <c r="C31" i="15"/>
  <c r="C30" i="15"/>
  <c r="C29" i="15"/>
  <c r="C28" i="15"/>
  <c r="C27" i="15"/>
  <c r="C26" i="15"/>
  <c r="C25" i="15"/>
  <c r="C24" i="15"/>
  <c r="C23" i="15"/>
  <c r="C21" i="15"/>
  <c r="C20" i="15"/>
  <c r="C19" i="15"/>
  <c r="C18" i="15"/>
  <c r="C17" i="15"/>
  <c r="C16" i="15"/>
  <c r="C15" i="15"/>
  <c r="C13" i="15"/>
  <c r="F36" i="9"/>
  <c r="C8" i="20" s="1"/>
  <c r="E36" i="9"/>
  <c r="B8" i="20" s="1"/>
  <c r="D36" i="9"/>
  <c r="C7" i="20" s="1"/>
  <c r="C36" i="9"/>
  <c r="B7" i="20" s="1"/>
  <c r="C36" i="5"/>
  <c r="D36" i="5"/>
  <c r="D37" i="4"/>
  <c r="C2" i="20" s="1"/>
  <c r="C38" i="5" l="1"/>
  <c r="G19" i="16" s="1"/>
  <c r="G18" i="16" s="1"/>
  <c r="G17" i="16" s="1"/>
  <c r="G42" i="16" s="1"/>
  <c r="B12" i="20"/>
  <c r="B27" i="20" s="1"/>
  <c r="D38" i="5"/>
  <c r="B3" i="20"/>
  <c r="C39" i="15"/>
  <c r="B10" i="20" l="1"/>
  <c r="G55" i="16"/>
  <c r="C3" i="20"/>
  <c r="C9" i="20" s="1"/>
  <c r="C12" i="20"/>
  <c r="C27" i="20" s="1"/>
  <c r="B2" i="20"/>
  <c r="B9" i="20" s="1"/>
  <c r="B11" i="20" l="1"/>
</calcChain>
</file>

<file path=xl/sharedStrings.xml><?xml version="1.0" encoding="utf-8"?>
<sst xmlns="http://schemas.openxmlformats.org/spreadsheetml/2006/main" count="579" uniqueCount="290">
  <si>
    <t>Eil. Nr.</t>
  </si>
  <si>
    <t>Pajamų pavadinimas</t>
  </si>
  <si>
    <t>Pajamos,        tūkst. Eur</t>
  </si>
  <si>
    <t xml:space="preserve">MOKESČIAI </t>
  </si>
  <si>
    <t>Pajamų ir pelno mokesčiai</t>
  </si>
  <si>
    <t>Turto mokesčiai</t>
  </si>
  <si>
    <t>Žemės mokestis</t>
  </si>
  <si>
    <t>Paveldimo turto mokestis</t>
  </si>
  <si>
    <t>Prekių ir paslaugų mokesčiai</t>
  </si>
  <si>
    <t>Mokesčiai už aplinkos teršimą</t>
  </si>
  <si>
    <t>DOTACIJOS</t>
  </si>
  <si>
    <t xml:space="preserve">Dotacijos iš kitų valdžios sektoriaus subjektų </t>
  </si>
  <si>
    <t>KITOS PAJAMOS</t>
  </si>
  <si>
    <t>Turto pajamos</t>
  </si>
  <si>
    <t xml:space="preserve">Nuomos mokestis už valstybinę žemę </t>
  </si>
  <si>
    <t xml:space="preserve">Palūkanos </t>
  </si>
  <si>
    <t>Mokesčiai už valstybinius gamtos išteklius</t>
  </si>
  <si>
    <t>Pajamos už prekes ir paslaugas</t>
  </si>
  <si>
    <t>Biudžetinių įstaigų pajamos už prekes ir paslaugas</t>
  </si>
  <si>
    <t>Pajamos už ilgalaikio ir trumpalaikio materialiojo turto nuomą</t>
  </si>
  <si>
    <t>Įmokos už išlaikymą švietimo, socialinės apsaugos ir kitose įstaigose</t>
  </si>
  <si>
    <t>Valstybės rinkliava</t>
  </si>
  <si>
    <t>Vietinė rinkliava</t>
  </si>
  <si>
    <t>Pajamos iš baudų, konfiskuoto turto ir kitų netesybų</t>
  </si>
  <si>
    <t>Kitos neišvardytos pajamos</t>
  </si>
  <si>
    <t>MATERIALIOJO IR NEMATERIALIOJO TURTO REALIZAVIMO PAJAMOS</t>
  </si>
  <si>
    <t>Ilgalaikio materialiojo turto realizavimo pajamos</t>
  </si>
  <si>
    <t>Žemės realizavimo pajamos</t>
  </si>
  <si>
    <t>Pastatų ir statinių realizavimo pajamos</t>
  </si>
  <si>
    <t>BIUDŽETO PAJAMOS, IŠ VISO</t>
  </si>
  <si>
    <t>FINANSINIŲ ĮSIPAREIGOJIMŲ PRISIĖMIMO PAJAMOS (SKOLINIMASIS)</t>
  </si>
  <si>
    <t>Ilgalaikės paskolos (gautos)</t>
  </si>
  <si>
    <t>Metų pradžios lėšų likutis</t>
  </si>
  <si>
    <t>*savivaldybės biudžeto lėšų likutis</t>
  </si>
  <si>
    <t>*tikslinės paskirties programų lėšų likutis</t>
  </si>
  <si>
    <t>*biudžetinių įstaigų pajamų lėšų likutis</t>
  </si>
  <si>
    <t>*Europos Sąjungos finansinės paramos lėšų likutis</t>
  </si>
  <si>
    <t>______________________________</t>
  </si>
  <si>
    <t>S</t>
  </si>
  <si>
    <t>N</t>
  </si>
  <si>
    <t>D</t>
  </si>
  <si>
    <t>Speciali tikslinė dotacija savivaldybėms</t>
  </si>
  <si>
    <t xml:space="preserve">Dotacija savivaldybėms iš Europos Sąjungos, kitos tarptautinės finansinės paramos ir bendrojo finansavimo lėšų </t>
  </si>
  <si>
    <t xml:space="preserve">Kitos dotacijos </t>
  </si>
  <si>
    <t xml:space="preserve">BIUDŽETINIŲ ĮSTAIGŲ PAJAMŲ ĮMOKOS </t>
  </si>
  <si>
    <t>Įstaigų pavadinimas</t>
  </si>
  <si>
    <t>Iš viso, tūkst. Eur</t>
  </si>
  <si>
    <t>iš jų</t>
  </si>
  <si>
    <t>įmokos už išlaikymą švietimo, socialinės apsaugos ir kitose įstaigose</t>
  </si>
  <si>
    <t>pajamos už prekes ir paslaugas</t>
  </si>
  <si>
    <t>pajamos už ilgalaikio ir trumpalaikio materialiojo turto nuomą</t>
  </si>
  <si>
    <t>Palangos miesto savivaldybės administracija</t>
  </si>
  <si>
    <t xml:space="preserve">Palangos miesto botanikos parkas </t>
  </si>
  <si>
    <t>Palangos investicijų valdymas</t>
  </si>
  <si>
    <t>Palangos turizmo informacijos centras</t>
  </si>
  <si>
    <t>Palangos miesto savivaldybės visuomenės sveikatos biuras</t>
  </si>
  <si>
    <t xml:space="preserve">Palangos miesto savivaldybės viešoji biblioteka </t>
  </si>
  <si>
    <t>Palangos kurorto muziejus</t>
  </si>
  <si>
    <t xml:space="preserve">Palangos lopšelis-darželis „Sigutė“ </t>
  </si>
  <si>
    <t>Palangos lopšelis-darželis „Ąžuoliukas“</t>
  </si>
  <si>
    <t xml:space="preserve">Palangos lopšelis-darželis „Žilvinas“   </t>
  </si>
  <si>
    <t xml:space="preserve">Palangos lopšelis-darželis „Nykštukas“ </t>
  </si>
  <si>
    <t xml:space="preserve">Palangos lopšelis-darželis „Gintarėlis“ </t>
  </si>
  <si>
    <t xml:space="preserve">Palangos lopšelis-darželis „Pasaka“ </t>
  </si>
  <si>
    <t xml:space="preserve">Palangos pradinė mokykla </t>
  </si>
  <si>
    <t xml:space="preserve">Palangos Šventosios pagrindinė mokykla </t>
  </si>
  <si>
    <t xml:space="preserve">Palangos senoji gimnazija    </t>
  </si>
  <si>
    <t xml:space="preserve">Palangos ,,Baltijos“ pagrindinė mokykla </t>
  </si>
  <si>
    <t>Palangos Vlado Jurgučio progimnazija</t>
  </si>
  <si>
    <t xml:space="preserve">Palangos sporto centras  </t>
  </si>
  <si>
    <t>Palangos Stasio Vainiūno meno mokykla</t>
  </si>
  <si>
    <t>Palangos švietimo pagalbos tarnyba</t>
  </si>
  <si>
    <t xml:space="preserve">Palangos miesto globos namai </t>
  </si>
  <si>
    <t>Palangos socialinių paslaugų centras</t>
  </si>
  <si>
    <t>IŠ VISO</t>
  </si>
  <si>
    <t>____________________________________</t>
  </si>
  <si>
    <t>Asignavimų valdytojas</t>
  </si>
  <si>
    <t>Asignavimai, tūkst. Eur</t>
  </si>
  <si>
    <t>Iš viso</t>
  </si>
  <si>
    <t>iš jų darbo užmokesčiui</t>
  </si>
  <si>
    <t>Palangos miesto savivaldybės kontrolės ir audito tarnyba</t>
  </si>
  <si>
    <t>Palangos miesto botanikos parkas</t>
  </si>
  <si>
    <t xml:space="preserve">Palangos lopšelis-darželis „Ąžuoliukas“ </t>
  </si>
  <si>
    <t xml:space="preserve">Palangos lopšelis-darželis „Žilvinas“ </t>
  </si>
  <si>
    <t>Palangos Šventosios pagrindinė mokykla</t>
  </si>
  <si>
    <t xml:space="preserve">Palangos senoji gimnazija </t>
  </si>
  <si>
    <t xml:space="preserve">Palangos moksleivių klubas </t>
  </si>
  <si>
    <t xml:space="preserve">Palangos sporto centras </t>
  </si>
  <si>
    <t xml:space="preserve">Palangos Stasio Vainiūno meno mokykla </t>
  </si>
  <si>
    <t>IŠ VISO ASIGNAVIMŲ</t>
  </si>
  <si>
    <t>Palangos miesto savivaldybės administracija - iš viso, iš jų:</t>
  </si>
  <si>
    <t>Valstybės garantuojamai pirminei teisinei pagalbai teikti</t>
  </si>
  <si>
    <t>Savivaldybėms priskirtiems archyviniams dokumentams tvarkyti</t>
  </si>
  <si>
    <t>Jaunimo teisių apsaugai</t>
  </si>
  <si>
    <t>Valstybinės kalbos vartojimo ir taisyklingumo kontrolei</t>
  </si>
  <si>
    <t>Civilinės būklės aktams registruoti</t>
  </si>
  <si>
    <t>Gyventojų registrui tvarkyti ir duomenims valstybės registrams teikti</t>
  </si>
  <si>
    <t>Duomenims į Suteiktos valstybės pagalbos ir nereikšmingos pagalbos registrą teikti</t>
  </si>
  <si>
    <t>Dalyvauti rengiant ir vykdant mobilizaciją, demobilizaciją, priimančios šalies paramą</t>
  </si>
  <si>
    <t>Civilinės saugos organizavimui</t>
  </si>
  <si>
    <t>Savivaldybių patvirtintoms užimtumo didinimo programoms įgyvendinti</t>
  </si>
  <si>
    <t>Būsto nuomos mokesčio daliai kompensuoti</t>
  </si>
  <si>
    <t>Valstybei nuosavybės teise priklausančių melioracijos ir hidrotechnikos statinių valdymui ir naudojimui patikėjimo teise</t>
  </si>
  <si>
    <t>Žemės ūkio funkcijoms atlikti</t>
  </si>
  <si>
    <t>Socialinės apsaugos priemonėms - iš viso, iš jų:</t>
  </si>
  <si>
    <t>Socialinėms išmokoms ir kompensacijoms skaičiuoti ir mokėti</t>
  </si>
  <si>
    <t>Socialinei paramai mokiniams</t>
  </si>
  <si>
    <t>Socialinėms paslaugoms</t>
  </si>
  <si>
    <t>Neveiksnių asmenų būklės peržiūrėjimui</t>
  </si>
  <si>
    <t>Savivaldybės erdvinių duomenų rinkiniams tvarkyti, organizuoti ir vykdyti</t>
  </si>
  <si>
    <t>Palangos miesto savivaldybės visuomenės sveikatos biuras - iš viso, iš jų:</t>
  </si>
  <si>
    <t>Palangos socialinių paslaugų centras - iš viso, iš jų:</t>
  </si>
  <si>
    <t>Socialinėms paslaugoms  - socialinei priežiūrai socialinės rizikos šeimoms</t>
  </si>
  <si>
    <t>_______________________</t>
  </si>
  <si>
    <t xml:space="preserve">Palangos lopšelis-darželis „Sigutė“- iš viso, iš jų: </t>
  </si>
  <si>
    <t>ikimokyklinis ugdymas</t>
  </si>
  <si>
    <t>priešmokyklinis ugdymas</t>
  </si>
  <si>
    <t xml:space="preserve">Palangos lopšelis-darželis „Ąžuoliukas“ - iš viso, iš jų: </t>
  </si>
  <si>
    <t xml:space="preserve">Palangos lopšelis-darželis „Žilvinas“ - iš viso, iš jų: </t>
  </si>
  <si>
    <t>Palangos lopšelis-darželis „Nykštukas“ - iš viso, iš jų:</t>
  </si>
  <si>
    <t>Palangos lopšelis-darželis „Gintarėlis“ - iš viso, iš jų:</t>
  </si>
  <si>
    <t xml:space="preserve">Palangos lopšelis-darželis „Pasaka“ - iš viso, iš jų: </t>
  </si>
  <si>
    <t xml:space="preserve">Palangos pradinė mokykla - iš viso, iš jų: </t>
  </si>
  <si>
    <t>skaitmeninio ugdymo plėtra</t>
  </si>
  <si>
    <t xml:space="preserve">Palangos Šventosios pagrindinė mokykla - iš viso, iš jų: </t>
  </si>
  <si>
    <t xml:space="preserve">Palangos senoji gimnazija - iš viso, iš jų: </t>
  </si>
  <si>
    <t xml:space="preserve">Palangos Vlado Jurgučio progimnazija - iš viso, iš jų: </t>
  </si>
  <si>
    <t xml:space="preserve">Palangos ,,Baltijos“ pagrindinė mokykla - iš viso, iš jų: </t>
  </si>
  <si>
    <t xml:space="preserve">Palangos sanatorinė mokykla - iš viso, iš jų: </t>
  </si>
  <si>
    <t>bendrasis ugdymas</t>
  </si>
  <si>
    <t>_____________________________________</t>
  </si>
  <si>
    <t>Neformaliojo vaikų švietimo paslaugų plėtrai</t>
  </si>
  <si>
    <t>Palangos miesto savivaldybės viešoji biblioteka - iš viso, iš jų:</t>
  </si>
  <si>
    <t>Savivaldybės viešosios bibliotekos bibliotekų fondo papildymui</t>
  </si>
  <si>
    <t>Palangos sanatorinė mokykla - iš viso, iš jų:</t>
  </si>
  <si>
    <t>____________________________</t>
  </si>
  <si>
    <t>2</t>
  </si>
  <si>
    <t>3</t>
  </si>
  <si>
    <t>4</t>
  </si>
  <si>
    <t>_________________________</t>
  </si>
  <si>
    <t>Asignavimai iš pajamų už prekes ir paslaugas, tūkst. Eur</t>
  </si>
  <si>
    <t xml:space="preserve">Asignavimai iš pajamų už ilgalaikio ir trumpalaikio materialiojo turto nuomą, tūkst. Eur </t>
  </si>
  <si>
    <t>______________________________________</t>
  </si>
  <si>
    <t xml:space="preserve">Palangos miesto savivaldybės administracija - iš viso, iš jų: </t>
  </si>
  <si>
    <t>______________________</t>
  </si>
  <si>
    <t>iš pajamų įmokų už prekes ir paslaugas</t>
  </si>
  <si>
    <t>iš pajamų įmokų už turto nuomą</t>
  </si>
  <si>
    <t>iš Aplinkos apsaugos rėmimo specialiosios programos lėšų likučio</t>
  </si>
  <si>
    <t>iš lėšų už privatizuotas gyvenamąsias ir kitas patalpas</t>
  </si>
  <si>
    <t>iš valstybinės žemės pardavimo lėšų</t>
  </si>
  <si>
    <t>iš Europos Sąjungos finansinės paramos fondų lėšų</t>
  </si>
  <si>
    <t>iš infrastruktūros plėtros įmokų</t>
  </si>
  <si>
    <t>Palangos miesto rinkliavų centras - iš viso, iš jų:</t>
  </si>
  <si>
    <t>Palangos miesto botanikos parkas - iš viso, iš jų:</t>
  </si>
  <si>
    <t>Palangos investicijų valdymas - iš viso, iš jų:</t>
  </si>
  <si>
    <t>Palangos turizmo informacijos centras - iš viso, iš jų:</t>
  </si>
  <si>
    <t>Palangos kurorto muziejus - iš viso, iš jų:</t>
  </si>
  <si>
    <t>Palangos lopšelis-darželis „Ąžuoliukas“ - iš viso, iš jų:</t>
  </si>
  <si>
    <t>Palangos lopšelis-darželis „Sigutė“ - iš viso, iš jų:</t>
  </si>
  <si>
    <t xml:space="preserve">Palangos lopšelis-darželis „Žilvinas“ - iš viso, iš jų:  </t>
  </si>
  <si>
    <t xml:space="preserve">Palangos lopšelis-darželis „Nykštukas“ - iš viso, iš jų:  </t>
  </si>
  <si>
    <t>Lopšelis-darželis „Pasaka“ - iš viso, iš jų:</t>
  </si>
  <si>
    <t>Palangos Šventosios pagrindinė mokykla - iš viso, iš jų:</t>
  </si>
  <si>
    <t>Palangos Vlado Jurgučio progimnazija - iš viso, iš jų:</t>
  </si>
  <si>
    <t>Palangos senoji gimnazija - iš viso, iš jų:</t>
  </si>
  <si>
    <t>Palangos Stasio Vainiūno meno mokykla - iš viso, iš jų:</t>
  </si>
  <si>
    <t xml:space="preserve">IŠ VISO ASIGNAVIMŲ </t>
  </si>
  <si>
    <t>E</t>
  </si>
  <si>
    <t>Asmeninei pagalbai teikti ir administruoti</t>
  </si>
  <si>
    <t>Palangos ,,Baltijos“ pagrindinė mokykla -  iš viso, iš jų:</t>
  </si>
  <si>
    <t>Organizuoti būsto ir jo aplinkos pritaikymą neįgaliesiems</t>
  </si>
  <si>
    <t xml:space="preserve">                                                                                            Projektas</t>
  </si>
  <si>
    <t xml:space="preserve">                                                                                            1 priedas</t>
  </si>
  <si>
    <t>Socialinėms išmokoms ir kompensacijoms nepriklausomybės gynėjams skaičiuoti ir mokėti</t>
  </si>
  <si>
    <t>Plėtoti sveiką gyvenseną bei stiprinti sveikos gyvensenos įgūdžius ugdymo įstaigose ir bendruomenėse, vykdyti visuomenės sveikatos stebėseną savivaldybėje</t>
  </si>
  <si>
    <t>Palangos Baltijos pagrindinė mokykla - iš viso, iš jų:</t>
  </si>
  <si>
    <t>TIKS</t>
  </si>
  <si>
    <t>Infrastruktūros plėtros įmokos</t>
  </si>
  <si>
    <t xml:space="preserve">Palangos kultūros centras  </t>
  </si>
  <si>
    <t xml:space="preserve">Palangos kultūros centras </t>
  </si>
  <si>
    <t>K</t>
  </si>
  <si>
    <t>U/C</t>
  </si>
  <si>
    <t>B</t>
  </si>
  <si>
    <t>Atvejo vadybos psichikos ir (ar) intelekto negalią turintiems asmenims užtikrinimui įgyvendinant ES projektą</t>
  </si>
  <si>
    <t>Karjeros specialistų tinklo vystymui</t>
  </si>
  <si>
    <t xml:space="preserve">Budinčio globotojo, globėjų veiklos organizavimui                                                                                                                                                                                                           </t>
  </si>
  <si>
    <t>Socialinių dirbtuvių veiklos užtikrinimui</t>
  </si>
  <si>
    <t xml:space="preserve">Socialinės reabilitacijos paslaugų neįgaliesiems teikimui bendruomenėje </t>
  </si>
  <si>
    <t>Kompleksinių paslaugų šeimai organizavimui ir teikimui</t>
  </si>
  <si>
    <t>Koordinuotai teikiamų švietimo pagalbos, socialinių ir sveikatos priežiūros paslaugų vaikams ir jų tėvams (globėjams, rūpintojams) teikimo užtikrinimui</t>
  </si>
  <si>
    <t>Dividendai</t>
  </si>
  <si>
    <t>ES programos "Erazmus+" projekto "Įtraukties receptas" įgyvendinimui</t>
  </si>
  <si>
    <t>Stacionarių ir nestacionarių socialinių paslaugų infrastruktūros vystymui</t>
  </si>
  <si>
    <t>2021-2027 metų materialinio nepritekliaus mažinimo programos administravimui</t>
  </si>
  <si>
    <t>VISO</t>
  </si>
  <si>
    <t>Laikino atokvėpio paslaugos teikimui ir administravimui</t>
  </si>
  <si>
    <t>Socialinių paslaugų srities darbuotojų darbo užmokesčio didinimui</t>
  </si>
  <si>
    <t>Socialinių paslaugų šakos kolektyvinėje sutartyje nustatytiems įsipareigojimams įgyvendinti</t>
  </si>
  <si>
    <t>Angliavandenilių išteklių mokestis</t>
  </si>
  <si>
    <t>Savivaldybėms priskirtos ir perduotos valstybinės žemės administracinėse ribose valdymui, naudojimui ir disponavimui ja patikėjimo teise užtikrinti</t>
  </si>
  <si>
    <t>Bendruomeninei veiklai stiprinti</t>
  </si>
  <si>
    <t>Gyvenamosios vietos deklaravimo duomenų ir gyvenamosios vietos nedeklaravusių asmenų apskaitos duomenims tvarkyti</t>
  </si>
  <si>
    <t>Plėtoti psichikos sveikatos stiprinimo, psichosocialinės pagalbos ir savižudžių prevencijos intervencijai</t>
  </si>
  <si>
    <t>Palangos kultūros centras - iš viso, iš jų:</t>
  </si>
  <si>
    <t>Socialinę riziką patiriančių vaikų ikimokykliniam ugdymui</t>
  </si>
  <si>
    <t>Ilgalaikių paskolų grąžinimui, investicinių projektų įgyvendinimui, miesto infrastruktūros gerinimui ir priežiūrai</t>
  </si>
  <si>
    <t>Neįgaliųjų reikalų koordinatorių funkcijai įgyvendinti</t>
  </si>
  <si>
    <t>Saugumą užtikrinančių programų vystymas</t>
  </si>
  <si>
    <t>einam</t>
  </si>
  <si>
    <t>PALANGOS MIESTO SAVIVALDYBĖS 2026 METŲ BIUDŽETO PAJAMŲ PLANAS</t>
  </si>
  <si>
    <t>Palangos miesto viešosios tvarkos ir rinkliavų tarnyba</t>
  </si>
  <si>
    <t>Palangos jaunimo ir savanorystės centras</t>
  </si>
  <si>
    <t>Į PALANGOS MIESTO SAVIVALDYBĖS 2026 METŲ BIUDŽETĄ</t>
  </si>
  <si>
    <t xml:space="preserve">PALANGOS MIESTO SAVIVALDYBĖS 2026 METŲ BIUDŽETO ASIGNAVIMAI IŠ BIUDŽETINIŲ ĮSTAIGŲ GAUTŲ PAJAMŲ ĮMOKŲ PROGRAMOMS FINANSUOTI </t>
  </si>
  <si>
    <t>PALANGOS MIESTO SAVIVALDYBĖS 2026 METŲ BIUDŽETO ASIGNAVIMAI  SAVARANKIŠKOSIOMS SAVIVALDYBĖS FUNKCIJOMS</t>
  </si>
  <si>
    <t>PALANGOS MIESTO SAVIVALDYBĖS 2026 METŲ BIUDŽETO ASIGNAVIMAI VALSTYBINĖMS (VALSTYBĖS PERDUOTOMS SAVIVALDYBĖMS) FUNKCIJOMS ATLIKTI</t>
  </si>
  <si>
    <t>PALANGOS MIESTO SAVIVALDYBĖS 2026 METŲ BIUDŽETO ASIGNAVIMAI IŠ SPECIALIOS TIKSLINĖS VALSTYBĖS DOTACIJOS UGDYMO REIKMĖMS FINANSUOTI</t>
  </si>
  <si>
    <t xml:space="preserve">PALANGOS MIESTO SAVIVALDYBĖS 2026 METŲ BIUDŽETO ASIGNAVIMAI IŠ VALSTYBĖS BIUDŽETO DOTACIJŲ </t>
  </si>
  <si>
    <t>PALANGOS MIESTO SAVIVALDYBĖS 2026 METŲ BIUDŽETO ASIGNAVIMAI IŠ EUROPOS SĄJUNGOS FINANSINĖS PARAMOS LĖŠŲ</t>
  </si>
  <si>
    <t>PALANGOS MIESTO SAVIVALDYBĖS 2026 METŲ ASIGNAVIMAI IŠ PRAĖJUSIŲ METŲ BIUDŽETO LĖŠŲ LIKUČIO</t>
  </si>
  <si>
    <t>PALANGOS MIESTO SAVIVALDYBĖS 2026 METŲ ASIGNAVIMAI IŠ TIKSLINĖS PASKIRTIES LĖŠŲ IR BIUDŽETINIŲ ĮSTAIGŲ PAJAMŲ ĮMOKŲ LIKUČIŲ (PRAĖJUSIŲ METŲ NEPANAUDOTOS LĖŠOS)</t>
  </si>
  <si>
    <t>Palangos miesto globos namai - iš viso, iš jų:</t>
  </si>
  <si>
    <t>Palangos švietimo pagalbos tarnyba - iš viso, iš jų:</t>
  </si>
  <si>
    <t>Palangos jaunimo ir savanorystės centras - iš viso, iš jų:</t>
  </si>
  <si>
    <t xml:space="preserve">Ekologiškai pažeistų teritorijų valdymui                                                                                                                                                                                                                    </t>
  </si>
  <si>
    <t>Sveikatos centro teikiamų sveikatos priežiūros paslaugų infrastruktūros modernizavimui</t>
  </si>
  <si>
    <t xml:space="preserve">Sveikatos centrų modelio diegimui </t>
  </si>
  <si>
    <t xml:space="preserve">Sveikatos priežiūros specialistų rengimui ir pritraukimui </t>
  </si>
  <si>
    <t xml:space="preserve">Sveikatinimo paslaugų plėtros įgyvendinimui formuojant sveiką gyvenseną ir kultūrą                                                                                                                                                                          </t>
  </si>
  <si>
    <t xml:space="preserve">Emocinę būklę gerinančių, sveiką gyvenseną skatinančių ir socialinę įtrauktį užtikrinančių veiklų organizavimo tikslinėms grupėms Palangoje įgyvendinimui                                                                                       </t>
  </si>
  <si>
    <t xml:space="preserve">Socialinę atskirtį patiriančių asmenų emocinės sveikatos stiprinimui                                                                                                                                                                            </t>
  </si>
  <si>
    <t xml:space="preserve">Užtikrinti nuolatinį ir reguliarų užimtumą suaugusiems asmenims su negalia, senyvo amžiaus ir senyvo amžiaus asmenims su negalia, stiprinant jų ryšį su vietos bendruomene per bendras užimtumo veiklas vykdymui                                 </t>
  </si>
  <si>
    <t xml:space="preserve">Skatinti tikslinių grupių socializaciją, įtrauktį, judumą ir aktyvumą, įveiklinant esamą ir kuriamą infrastruktūrą vykdymui                                                                                                                      </t>
  </si>
  <si>
    <t>Palangos sporto centras -  iš viso, iš jų:</t>
  </si>
  <si>
    <t xml:space="preserve">Trenerių padidintam darbo užmokesčiui </t>
  </si>
  <si>
    <t>SB</t>
  </si>
  <si>
    <t>IŠ JŲ: SB (AA)</t>
  </si>
  <si>
    <t>DU</t>
  </si>
  <si>
    <t>aignavimai</t>
  </si>
  <si>
    <t>pajamos</t>
  </si>
  <si>
    <t>priedo Nr.</t>
  </si>
  <si>
    <t>Šventosios jūrų uosto šiaurinio bangolaužio (molo) įrengimui</t>
  </si>
  <si>
    <t>Grupėms, vykdančioms ikimokyklinio ir (ar) priešmokyklinio ugdymo programas, specialiųjų ugdymosi poreikių turintiems mokiniams išlaikyti</t>
  </si>
  <si>
    <t>Mokyklos specialiųjų ugdymosi poreikių turintiems mokiniams išlaikymui</t>
  </si>
  <si>
    <t>Klasės specialiųjų ugdymosi poreikių turintiems mokiniams išlaikymui</t>
  </si>
  <si>
    <t xml:space="preserve">Kūrybiškos bendrystės Palangoje įgyvendinimui                                                                                                                                                                                                      </t>
  </si>
  <si>
    <t xml:space="preserve">Senjorų ir socialiai pažeidžiamų grupių įtraukimo iniciatyvos Palangos miesto botanikos parke "Takai bendrystei"" įgyvendinimui                                                                                                                    </t>
  </si>
  <si>
    <t>Palangos "Baltijos" pagrindinės mokyklos vidinio kiemo erdvių sukūrimo įgyvendinimui</t>
  </si>
  <si>
    <t xml:space="preserve">Nešiojami kompiuteriai ir švyturiai ("Laptops and lighthouses" - LAL)                                                                                                                                                               </t>
  </si>
  <si>
    <t>Ugdymo priemonės mokykloms</t>
  </si>
  <si>
    <t>Tūkstantmečio mokyklų programos įgyvendinimui</t>
  </si>
  <si>
    <t>Mokslo paskirties lopšelio-darželio pastato Plytų g. 35, Palangoje, rangos darbams</t>
  </si>
  <si>
    <t>PALANGOS MIESTO SAVIVALDYBĖS 2026 METŲ BIUDŽETO ASIGNAVIMAI ILGALAIKIŲ PASKOLŲ LĖŠOMIS</t>
  </si>
  <si>
    <t>Investicinių projektų įgyvendinimui, miesto infrastruktūros gerinimui ir priežiūrai</t>
  </si>
  <si>
    <t xml:space="preserve">Gyventojų pajamų mokestis </t>
  </si>
  <si>
    <t xml:space="preserve">Nekilnojamojo turto mokestis  </t>
  </si>
  <si>
    <t>PALANGOS MIESTO SAVIVALDYBĖS 2026-2028 METŲ BIUDŽETO PAJAMŲ PLANAS</t>
  </si>
  <si>
    <t>Pajamos, tūkst. Eur</t>
  </si>
  <si>
    <t>2026 m.</t>
  </si>
  <si>
    <t>2027 m.</t>
  </si>
  <si>
    <t>2028 m.</t>
  </si>
  <si>
    <t>Nekilnojamojo turto mokestis</t>
  </si>
  <si>
    <t>PALANGOS MIESTO SAVIVALDYBĖS BIUDŽETO ASIGNAVIMŲ VALDYTOJŲ 2026-2028 METAMS PLANUOJAMOS ASIGNAVIMŲ SUMOS</t>
  </si>
  <si>
    <t xml:space="preserve">Palangos miesto rinkliavų centras </t>
  </si>
  <si>
    <t>Palangos sanatorinė mokykla</t>
  </si>
  <si>
    <r>
      <t xml:space="preserve">PALANGOS MIESTO SAVIVALDYBĖS BIUDŽETO ASIGNAVIMŲ VALDYTOJŲ 2026-2028 METAMS PLANUOJAMOS ASIGNAVIMŲ </t>
    </r>
    <r>
      <rPr>
        <b/>
        <i/>
        <sz val="10"/>
        <rFont val="Palemonas"/>
        <family val="1"/>
        <charset val="186"/>
      </rPr>
      <t>DARBO UŽMOKESČIUI</t>
    </r>
    <r>
      <rPr>
        <b/>
        <sz val="10"/>
        <rFont val="Palemonas"/>
        <family val="1"/>
        <charset val="186"/>
      </rPr>
      <t xml:space="preserve"> SUMOS</t>
    </r>
  </si>
  <si>
    <t xml:space="preserve">                                                                                                                               2026 m. biudžeto projektas                               </t>
  </si>
  <si>
    <t xml:space="preserve">                                                                                                                                                       10 priedas</t>
  </si>
  <si>
    <t xml:space="preserve">                                                                                                                2026 m. biudžeto projektas                              </t>
  </si>
  <si>
    <t xml:space="preserve">                                                                                                                                          11 priedas</t>
  </si>
  <si>
    <t xml:space="preserve">                                                                                                            2026 m. biudžeto projektas                                              </t>
  </si>
  <si>
    <t xml:space="preserve">                                                                                                                                  12 priedas</t>
  </si>
  <si>
    <t xml:space="preserve">                                                                                                                                      13 priedas</t>
  </si>
  <si>
    <t xml:space="preserve">                                                                                                                         2026 m. biudžeto projektas</t>
  </si>
  <si>
    <t xml:space="preserve">                                                                                                                                       2026 m. biudžeto projektas</t>
  </si>
  <si>
    <t xml:space="preserve">                                                                                                                                                                  4 priedas</t>
  </si>
  <si>
    <t xml:space="preserve">                                                                                                                                                    3 priedas</t>
  </si>
  <si>
    <t xml:space="preserve">                                                                                                                           2026 m. biudžeto projektas</t>
  </si>
  <si>
    <t xml:space="preserve">                                                                                                                                                     2 priedas</t>
  </si>
  <si>
    <t xml:space="preserve">                                                                                                                       2026 m. biudžeto projektas</t>
  </si>
  <si>
    <t xml:space="preserve">                                                                                                                                                1 priedas</t>
  </si>
  <si>
    <t xml:space="preserve">                                                                                                                           2026 m. biudžeto projektas                                    </t>
  </si>
  <si>
    <t xml:space="preserve">                                                                                                                                                     5 priedas</t>
  </si>
  <si>
    <t xml:space="preserve">                                                                                                                       2026 m. biudžeto projektas                                                            </t>
  </si>
  <si>
    <t xml:space="preserve">                                                                                                                                                 6 priedas</t>
  </si>
  <si>
    <t xml:space="preserve">                                                                                                                        2026 m. biudžeto projektas</t>
  </si>
  <si>
    <t xml:space="preserve">                                                                                                                                                 7 priedas</t>
  </si>
  <si>
    <t xml:space="preserve">                                                                                                                                       2026 m. biudžeto projektas                                  </t>
  </si>
  <si>
    <t xml:space="preserve">                                                                                                                                                              8 priedas</t>
  </si>
  <si>
    <t xml:space="preserve">                                                                                                                                               9 priedas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</si>
</sst>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&quot;-&quot;??\ _€_-;_-@_-"/>
    <numFmt numFmtId="165" formatCode="#,##0.0"/>
    <numFmt numFmtId="166" formatCode="0.0"/>
    <numFmt numFmtId="167" formatCode="_-* #,##0.0\ _L_t_-;\-* #,##0.0\ _L_t_-;_-* &quot;-&quot;??\ _L_t_-;_-@_-"/>
    <numFmt numFmtId="168" formatCode="0.000"/>
    <numFmt numFmtId="169" formatCode="_-* #,##0.0\ _€_-;\-* #,##0.0\ _€_-;_-* &quot;-&quot;?\ _€_-;_-@_-"/>
  </numFmts>
  <fonts count="22" x14ac:knownFonts="1">
    <font>
      <sz val="10"/>
      <color theme="1"/>
      <name val="Palemonas"/>
      <family val="2"/>
      <charset val="186"/>
    </font>
    <font>
      <sz val="12"/>
      <color theme="1"/>
      <name val="Palemonas"/>
      <family val="2"/>
      <charset val="186"/>
    </font>
    <font>
      <b/>
      <sz val="10"/>
      <name val="Palemonas"/>
      <family val="1"/>
      <charset val="186"/>
    </font>
    <font>
      <sz val="8"/>
      <name val="Times New Roman"/>
      <family val="1"/>
      <charset val="186"/>
    </font>
    <font>
      <sz val="10"/>
      <name val="Palemonas"/>
      <family val="1"/>
      <charset val="186"/>
    </font>
    <font>
      <sz val="10"/>
      <name val="Arial"/>
      <family val="2"/>
      <charset val="186"/>
    </font>
    <font>
      <i/>
      <sz val="10"/>
      <name val="Palemonas"/>
      <family val="1"/>
      <charset val="186"/>
    </font>
    <font>
      <sz val="10"/>
      <color indexed="10"/>
      <name val="Palemonas"/>
      <family val="1"/>
      <charset val="186"/>
    </font>
    <font>
      <sz val="8"/>
      <name val="Palemonas"/>
      <family val="2"/>
      <charset val="186"/>
    </font>
    <font>
      <b/>
      <sz val="10"/>
      <name val="Arial"/>
      <family val="2"/>
      <charset val="186"/>
    </font>
    <font>
      <sz val="10"/>
      <color theme="1"/>
      <name val="Palemonas"/>
      <family val="2"/>
      <charset val="186"/>
    </font>
    <font>
      <sz val="10"/>
      <color theme="1"/>
      <name val="Palemonas"/>
      <family val="1"/>
      <charset val="186"/>
    </font>
    <font>
      <b/>
      <sz val="10"/>
      <color rgb="FF000000"/>
      <name val="Palemonas"/>
      <family val="1"/>
      <charset val="186"/>
    </font>
    <font>
      <sz val="10"/>
      <color rgb="FF000000"/>
      <name val="Palemonas"/>
      <family val="1"/>
      <charset val="186"/>
    </font>
    <font>
      <sz val="10"/>
      <color rgb="FFFF0000"/>
      <name val="Palemonas"/>
      <family val="1"/>
      <charset val="186"/>
    </font>
    <font>
      <b/>
      <sz val="10"/>
      <color theme="1"/>
      <name val="Palemonas"/>
      <family val="1"/>
      <charset val="186"/>
    </font>
    <font>
      <sz val="10"/>
      <name val="Arial"/>
      <family val="2"/>
      <charset val="186"/>
    </font>
    <font>
      <b/>
      <sz val="11"/>
      <name val="Palemonas"/>
      <family val="1"/>
      <charset val="186"/>
    </font>
    <font>
      <sz val="10"/>
      <name val="Arial"/>
      <family val="2"/>
      <charset val="186"/>
    </font>
    <font>
      <sz val="10"/>
      <color rgb="FFFF0000"/>
      <name val="Palemonas"/>
      <family val="2"/>
      <charset val="186"/>
    </font>
    <font>
      <b/>
      <i/>
      <sz val="10"/>
      <name val="Palemonas"/>
      <family val="1"/>
      <charset val="186"/>
    </font>
    <font>
      <b/>
      <sz val="10"/>
      <color rgb="FF000000"/>
      <name val="Times New Roman"/>
      <family val="1"/>
      <charset val="186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164" fontId="10" fillId="0" borderId="0" applyFont="0" applyFill="0" applyBorder="0" applyAlignment="0" applyProtection="0"/>
    <xf numFmtId="0" fontId="3" fillId="0" borderId="0" applyNumberFormat="0"/>
    <xf numFmtId="0" fontId="5" fillId="0" borderId="0"/>
    <xf numFmtId="0" fontId="5" fillId="0" borderId="0"/>
    <xf numFmtId="0" fontId="5" fillId="4" borderId="9" applyNumberFormat="0" applyFont="0" applyAlignment="0" applyProtection="0"/>
    <xf numFmtId="0" fontId="16" fillId="0" borderId="0"/>
    <xf numFmtId="0" fontId="16" fillId="4" borderId="9" applyNumberFormat="0" applyFont="0" applyAlignment="0" applyProtection="0"/>
    <xf numFmtId="0" fontId="18" fillId="0" borderId="0"/>
    <xf numFmtId="164" fontId="10" fillId="0" borderId="0" applyFont="0" applyFill="0" applyBorder="0" applyAlignment="0" applyProtection="0"/>
  </cellStyleXfs>
  <cellXfs count="335">
    <xf numFmtId="0" fontId="0" fillId="0" borderId="0" xfId="0"/>
    <xf numFmtId="0" fontId="4" fillId="0" borderId="1" xfId="0" applyFont="1" applyBorder="1" applyAlignment="1">
      <alignment horizontal="center"/>
    </xf>
    <xf numFmtId="0" fontId="4" fillId="2" borderId="1" xfId="2" applyNumberFormat="1" applyFont="1" applyFill="1" applyBorder="1" applyAlignment="1">
      <alignment horizontal="center"/>
    </xf>
    <xf numFmtId="0" fontId="4" fillId="0" borderId="1" xfId="2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right" vertical="top"/>
    </xf>
    <xf numFmtId="0" fontId="4" fillId="0" borderId="1" xfId="0" applyFont="1" applyBorder="1" applyAlignment="1">
      <alignment horizontal="center" vertical="center"/>
    </xf>
    <xf numFmtId="0" fontId="2" fillId="0" borderId="1" xfId="2" applyNumberFormat="1" applyFont="1" applyBorder="1" applyAlignment="1">
      <alignment horizontal="left"/>
    </xf>
    <xf numFmtId="165" fontId="2" fillId="0" borderId="1" xfId="2" applyNumberFormat="1" applyFont="1" applyBorder="1" applyAlignment="1">
      <alignment horizontal="right"/>
    </xf>
    <xf numFmtId="165" fontId="4" fillId="2" borderId="1" xfId="2" applyNumberFormat="1" applyFont="1" applyFill="1" applyBorder="1" applyAlignment="1">
      <alignment horizontal="right"/>
    </xf>
    <xf numFmtId="165" fontId="4" fillId="0" borderId="1" xfId="2" applyNumberFormat="1" applyFont="1" applyBorder="1" applyAlignment="1">
      <alignment horizontal="right"/>
    </xf>
    <xf numFmtId="0" fontId="4" fillId="0" borderId="1" xfId="2" applyNumberFormat="1" applyFont="1" applyBorder="1" applyAlignment="1">
      <alignment horizontal="left" vertical="center" wrapText="1"/>
    </xf>
    <xf numFmtId="165" fontId="4" fillId="0" borderId="1" xfId="2" applyNumberFormat="1" applyFont="1" applyBorder="1" applyAlignment="1">
      <alignment horizontal="right" vertical="center"/>
    </xf>
    <xf numFmtId="0" fontId="2" fillId="2" borderId="1" xfId="2" applyNumberFormat="1" applyFont="1" applyFill="1" applyBorder="1" applyAlignment="1">
      <alignment horizontal="left" vertical="center" wrapText="1"/>
    </xf>
    <xf numFmtId="0" fontId="2" fillId="0" borderId="1" xfId="2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2" fillId="0" borderId="0" xfId="2" applyNumberFormat="1" applyFont="1" applyAlignment="1">
      <alignment horizontal="left"/>
    </xf>
    <xf numFmtId="165" fontId="4" fillId="0" borderId="0" xfId="0" applyNumberFormat="1" applyFont="1"/>
    <xf numFmtId="166" fontId="4" fillId="0" borderId="0" xfId="0" applyNumberFormat="1" applyFont="1"/>
    <xf numFmtId="0" fontId="4" fillId="0" borderId="0" xfId="0" applyFont="1" applyAlignment="1">
      <alignment horizontal="right" vertical="top" wrapText="1"/>
    </xf>
    <xf numFmtId="0" fontId="2" fillId="0" borderId="0" xfId="0" applyFont="1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/>
    <xf numFmtId="165" fontId="4" fillId="0" borderId="1" xfId="2" applyNumberFormat="1" applyFont="1" applyBorder="1" applyAlignment="1">
      <alignment horizontal="right" vertical="center" wrapText="1"/>
    </xf>
    <xf numFmtId="165" fontId="2" fillId="0" borderId="1" xfId="2" applyNumberFormat="1" applyFont="1" applyBorder="1" applyAlignment="1">
      <alignment horizontal="right" vertical="center" wrapText="1"/>
    </xf>
    <xf numFmtId="0" fontId="4" fillId="0" borderId="1" xfId="2" applyNumberFormat="1" applyFont="1" applyBorder="1" applyAlignment="1">
      <alignment horizontal="center" vertical="center" wrapText="1"/>
    </xf>
    <xf numFmtId="0" fontId="11" fillId="0" borderId="0" xfId="0" applyFont="1"/>
    <xf numFmtId="0" fontId="4" fillId="0" borderId="0" xfId="0" applyFont="1" applyProtection="1"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1" xfId="2" applyNumberFormat="1" applyFont="1" applyBorder="1" applyAlignment="1" applyProtection="1">
      <alignment horizontal="centerContinuous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right"/>
    </xf>
    <xf numFmtId="0" fontId="4" fillId="0" borderId="1" xfId="2" applyNumberFormat="1" applyFont="1" applyBorder="1" applyAlignment="1">
      <alignment horizontal="left" wrapText="1"/>
    </xf>
    <xf numFmtId="0" fontId="4" fillId="0" borderId="1" xfId="2" applyNumberFormat="1" applyFont="1" applyBorder="1" applyAlignment="1" applyProtection="1">
      <alignment horizontal="left" wrapText="1"/>
      <protection locked="0"/>
    </xf>
    <xf numFmtId="0" fontId="4" fillId="0" borderId="1" xfId="2" applyNumberFormat="1" applyFont="1" applyBorder="1" applyAlignment="1" applyProtection="1">
      <alignment wrapText="1"/>
      <protection locked="0"/>
    </xf>
    <xf numFmtId="0" fontId="4" fillId="0" borderId="1" xfId="2" applyNumberFormat="1" applyFont="1" applyBorder="1" applyAlignment="1">
      <alignment horizontal="left"/>
    </xf>
    <xf numFmtId="0" fontId="2" fillId="0" borderId="1" xfId="2" applyNumberFormat="1" applyFont="1" applyBorder="1" applyAlignment="1">
      <alignment horizontal="left" vertical="top" wrapText="1"/>
    </xf>
    <xf numFmtId="165" fontId="2" fillId="0" borderId="1" xfId="2" applyNumberFormat="1" applyFont="1" applyBorder="1" applyAlignment="1">
      <alignment horizontal="right" vertical="center"/>
    </xf>
    <xf numFmtId="49" fontId="4" fillId="0" borderId="0" xfId="3" applyNumberFormat="1" applyFont="1" applyAlignment="1">
      <alignment vertical="top" wrapText="1"/>
    </xf>
    <xf numFmtId="49" fontId="2" fillId="0" borderId="0" xfId="3" applyNumberFormat="1" applyFont="1" applyAlignment="1">
      <alignment horizontal="center" vertical="top" wrapText="1"/>
    </xf>
    <xf numFmtId="49" fontId="4" fillId="0" borderId="1" xfId="2" applyNumberFormat="1" applyFont="1" applyBorder="1" applyAlignment="1">
      <alignment horizontal="justify" vertical="center" wrapText="1"/>
    </xf>
    <xf numFmtId="165" fontId="4" fillId="0" borderId="1" xfId="3" applyNumberFormat="1" applyFont="1" applyBorder="1" applyAlignment="1">
      <alignment horizontal="right" vertical="center" wrapText="1"/>
    </xf>
    <xf numFmtId="165" fontId="2" fillId="0" borderId="1" xfId="3" applyNumberFormat="1" applyFont="1" applyBorder="1" applyAlignment="1">
      <alignment horizontal="right" vertical="center" wrapText="1"/>
    </xf>
    <xf numFmtId="49" fontId="4" fillId="0" borderId="0" xfId="3" applyNumberFormat="1" applyFont="1" applyAlignment="1">
      <alignment horizontal="center" vertical="top" wrapText="1"/>
    </xf>
    <xf numFmtId="49" fontId="2" fillId="0" borderId="0" xfId="2" applyNumberFormat="1" applyFont="1" applyAlignment="1">
      <alignment horizontal="left" vertical="top" wrapText="1"/>
    </xf>
    <xf numFmtId="166" fontId="2" fillId="0" borderId="0" xfId="2" applyNumberFormat="1" applyFont="1" applyAlignment="1">
      <alignment horizontal="right" vertical="top" wrapText="1"/>
    </xf>
    <xf numFmtId="0" fontId="4" fillId="0" borderId="0" xfId="0" applyFont="1" applyAlignment="1">
      <alignment horizontal="left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/>
    </xf>
    <xf numFmtId="2" fontId="2" fillId="0" borderId="0" xfId="2" applyNumberFormat="1" applyFont="1" applyAlignment="1">
      <alignment horizontal="right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2" borderId="1" xfId="2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8" fontId="2" fillId="0" borderId="1" xfId="2" applyNumberFormat="1" applyFont="1" applyBorder="1" applyAlignment="1">
      <alignment horizontal="right" vertical="center" wrapText="1"/>
    </xf>
    <xf numFmtId="168" fontId="4" fillId="0" borderId="1" xfId="2" applyNumberFormat="1" applyFont="1" applyBorder="1" applyAlignment="1">
      <alignment horizontal="right" vertical="center" wrapText="1"/>
    </xf>
    <xf numFmtId="168" fontId="2" fillId="0" borderId="1" xfId="0" applyNumberFormat="1" applyFont="1" applyBorder="1" applyAlignment="1">
      <alignment horizontal="right" vertical="center" wrapText="1"/>
    </xf>
    <xf numFmtId="168" fontId="4" fillId="0" borderId="1" xfId="0" applyNumberFormat="1" applyFont="1" applyBorder="1" applyAlignment="1">
      <alignment horizontal="right" vertical="center" wrapText="1"/>
    </xf>
    <xf numFmtId="2" fontId="2" fillId="0" borderId="1" xfId="2" applyNumberFormat="1" applyFont="1" applyBorder="1" applyAlignment="1">
      <alignment horizontal="right" vertical="center" wrapText="1"/>
    </xf>
    <xf numFmtId="0" fontId="2" fillId="0" borderId="1" xfId="2" applyNumberFormat="1" applyFont="1" applyBorder="1" applyAlignment="1">
      <alignment vertical="center" wrapText="1"/>
    </xf>
    <xf numFmtId="2" fontId="4" fillId="0" borderId="1" xfId="2" applyNumberFormat="1" applyFont="1" applyBorder="1" applyAlignment="1">
      <alignment horizontal="right" vertical="center" wrapText="1"/>
    </xf>
    <xf numFmtId="2" fontId="4" fillId="0" borderId="1" xfId="0" applyNumberFormat="1" applyFont="1" applyBorder="1" applyAlignment="1">
      <alignment horizontal="right" vertical="center" wrapText="1"/>
    </xf>
    <xf numFmtId="2" fontId="2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0" xfId="2" applyNumberFormat="1" applyFont="1" applyAlignment="1">
      <alignment horizontal="left" vertical="center" wrapText="1"/>
    </xf>
    <xf numFmtId="2" fontId="2" fillId="0" borderId="0" xfId="2" applyNumberFormat="1" applyFont="1" applyAlignment="1">
      <alignment horizontal="right" vertical="center" wrapText="1"/>
    </xf>
    <xf numFmtId="0" fontId="2" fillId="0" borderId="1" xfId="2" applyNumberFormat="1" applyFont="1" applyBorder="1" applyAlignment="1">
      <alignment horizontal="left" vertical="center" shrinkToFit="1"/>
    </xf>
    <xf numFmtId="0" fontId="2" fillId="0" borderId="1" xfId="2" applyNumberFormat="1" applyFont="1" applyBorder="1" applyAlignment="1" applyProtection="1">
      <alignment wrapText="1"/>
      <protection locked="0"/>
    </xf>
    <xf numFmtId="2" fontId="2" fillId="0" borderId="1" xfId="2" applyNumberFormat="1" applyFont="1" applyBorder="1" applyAlignment="1">
      <alignment horizontal="left" vertical="center" wrapText="1"/>
    </xf>
    <xf numFmtId="0" fontId="4" fillId="0" borderId="0" xfId="0" applyFont="1" applyAlignment="1" applyProtection="1">
      <alignment horizontal="center" vertical="center"/>
      <protection locked="0"/>
    </xf>
    <xf numFmtId="167" fontId="2" fillId="0" borderId="0" xfId="1" applyNumberFormat="1" applyFont="1" applyFill="1" applyBorder="1" applyAlignment="1" applyProtection="1">
      <alignment horizontal="justify" vertical="center"/>
    </xf>
    <xf numFmtId="0" fontId="11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1" fillId="0" borderId="0" xfId="0" applyFont="1" applyAlignment="1">
      <alignment wrapText="1"/>
    </xf>
    <xf numFmtId="0" fontId="4" fillId="0" borderId="1" xfId="2" applyNumberFormat="1" applyFont="1" applyBorder="1" applyAlignment="1" applyProtection="1">
      <alignment horizontal="left"/>
      <protection locked="0"/>
    </xf>
    <xf numFmtId="0" fontId="2" fillId="2" borderId="1" xfId="2" applyNumberFormat="1" applyFont="1" applyFill="1" applyBorder="1" applyAlignment="1">
      <alignment horizontal="left" wrapText="1"/>
    </xf>
    <xf numFmtId="0" fontId="2" fillId="0" borderId="1" xfId="2" applyNumberFormat="1" applyFont="1" applyBorder="1" applyAlignment="1">
      <alignment wrapText="1"/>
    </xf>
    <xf numFmtId="49" fontId="2" fillId="0" borderId="1" xfId="3" applyNumberFormat="1" applyFont="1" applyBorder="1" applyAlignment="1">
      <alignment vertical="center" wrapText="1"/>
    </xf>
    <xf numFmtId="0" fontId="9" fillId="0" borderId="0" xfId="0" applyFont="1" applyAlignment="1">
      <alignment vertical="top" wrapText="1"/>
    </xf>
    <xf numFmtId="0" fontId="4" fillId="2" borderId="6" xfId="2" applyNumberFormat="1" applyFont="1" applyFill="1" applyBorder="1" applyAlignment="1">
      <alignment horizontal="left"/>
    </xf>
    <xf numFmtId="0" fontId="4" fillId="0" borderId="6" xfId="2" applyNumberFormat="1" applyFont="1" applyBorder="1" applyAlignment="1">
      <alignment horizontal="left"/>
    </xf>
    <xf numFmtId="0" fontId="4" fillId="0" borderId="6" xfId="2" applyNumberFormat="1" applyFont="1" applyBorder="1"/>
    <xf numFmtId="0" fontId="4" fillId="2" borderId="6" xfId="2" applyNumberFormat="1" applyFont="1" applyFill="1" applyBorder="1"/>
    <xf numFmtId="165" fontId="2" fillId="2" borderId="1" xfId="2" applyNumberFormat="1" applyFont="1" applyFill="1" applyBorder="1" applyAlignment="1">
      <alignment horizontal="right" vertical="center"/>
    </xf>
    <xf numFmtId="0" fontId="4" fillId="0" borderId="6" xfId="2" applyNumberFormat="1" applyFont="1" applyBorder="1" applyAlignment="1">
      <alignment vertical="top" wrapText="1"/>
    </xf>
    <xf numFmtId="0" fontId="4" fillId="2" borderId="6" xfId="2" applyNumberFormat="1" applyFont="1" applyFill="1" applyBorder="1" applyAlignment="1">
      <alignment horizontal="left" vertical="top" wrapText="1"/>
    </xf>
    <xf numFmtId="0" fontId="2" fillId="0" borderId="7" xfId="0" applyFont="1" applyBorder="1" applyAlignment="1">
      <alignment horizontal="left" wrapText="1"/>
    </xf>
    <xf numFmtId="0" fontId="4" fillId="0" borderId="1" xfId="0" applyFont="1" applyBorder="1" applyAlignment="1">
      <alignment vertical="center" wrapText="1"/>
    </xf>
    <xf numFmtId="165" fontId="2" fillId="0" borderId="1" xfId="0" applyNumberFormat="1" applyFont="1" applyBorder="1" applyAlignment="1">
      <alignment horizontal="right" wrapText="1"/>
    </xf>
    <xf numFmtId="165" fontId="4" fillId="0" borderId="1" xfId="0" applyNumberFormat="1" applyFont="1" applyBorder="1" applyAlignment="1">
      <alignment horizontal="right" wrapText="1"/>
    </xf>
    <xf numFmtId="165" fontId="2" fillId="0" borderId="1" xfId="0" applyNumberFormat="1" applyFont="1" applyBorder="1" applyAlignment="1">
      <alignment horizontal="right" vertical="center" wrapText="1"/>
    </xf>
    <xf numFmtId="165" fontId="2" fillId="2" borderId="1" xfId="0" applyNumberFormat="1" applyFont="1" applyFill="1" applyBorder="1" applyAlignment="1">
      <alignment horizontal="right" wrapText="1"/>
    </xf>
    <xf numFmtId="165" fontId="4" fillId="2" borderId="1" xfId="0" applyNumberFormat="1" applyFont="1" applyFill="1" applyBorder="1" applyAlignment="1">
      <alignment horizontal="right" wrapText="1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2" borderId="6" xfId="2" applyFont="1" applyFill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165" fontId="2" fillId="0" borderId="0" xfId="2" applyNumberFormat="1" applyFont="1"/>
    <xf numFmtId="165" fontId="4" fillId="0" borderId="1" xfId="2" applyNumberFormat="1" applyFont="1" applyBorder="1" applyAlignment="1">
      <alignment vertical="center" wrapText="1"/>
    </xf>
    <xf numFmtId="165" fontId="4" fillId="0" borderId="1" xfId="3" applyNumberFormat="1" applyFont="1" applyBorder="1" applyAlignment="1">
      <alignment vertical="center" wrapText="1"/>
    </xf>
    <xf numFmtId="165" fontId="2" fillId="0" borderId="1" xfId="3" applyNumberFormat="1" applyFont="1" applyBorder="1" applyAlignment="1">
      <alignment vertical="center" wrapText="1"/>
    </xf>
    <xf numFmtId="4" fontId="4" fillId="0" borderId="1" xfId="2" applyNumberFormat="1" applyFont="1" applyBorder="1" applyAlignment="1">
      <alignment horizontal="right" vertical="center"/>
    </xf>
    <xf numFmtId="165" fontId="4" fillId="0" borderId="1" xfId="0" applyNumberFormat="1" applyFont="1" applyBorder="1" applyAlignment="1">
      <alignment vertical="center"/>
    </xf>
    <xf numFmtId="0" fontId="4" fillId="0" borderId="6" xfId="2" applyNumberFormat="1" applyFont="1" applyBorder="1" applyAlignment="1">
      <alignment wrapText="1"/>
    </xf>
    <xf numFmtId="0" fontId="2" fillId="2" borderId="2" xfId="2" applyNumberFormat="1" applyFont="1" applyFill="1" applyBorder="1" applyAlignment="1">
      <alignment horizontal="center" vertical="center" wrapText="1"/>
    </xf>
    <xf numFmtId="0" fontId="2" fillId="0" borderId="1" xfId="2" applyNumberFormat="1" applyFont="1" applyBorder="1" applyAlignment="1">
      <alignment horizontal="center" vertical="center" wrapText="1"/>
    </xf>
    <xf numFmtId="165" fontId="14" fillId="0" borderId="0" xfId="0" applyNumberFormat="1" applyFont="1"/>
    <xf numFmtId="0" fontId="14" fillId="0" borderId="0" xfId="0" applyFont="1" applyAlignment="1">
      <alignment horizontal="right" wrapText="1"/>
    </xf>
    <xf numFmtId="0" fontId="2" fillId="2" borderId="1" xfId="2" applyNumberFormat="1" applyFont="1" applyFill="1" applyBorder="1" applyAlignment="1">
      <alignment horizontal="center" vertical="center" wrapText="1"/>
    </xf>
    <xf numFmtId="3" fontId="4" fillId="3" borderId="6" xfId="0" applyNumberFormat="1" applyFont="1" applyFill="1" applyBorder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49" fontId="4" fillId="0" borderId="1" xfId="3" applyNumberFormat="1" applyFont="1" applyBorder="1" applyAlignment="1">
      <alignment horizontal="center" vertical="center" wrapText="1"/>
    </xf>
    <xf numFmtId="49" fontId="4" fillId="0" borderId="1" xfId="2" applyNumberFormat="1" applyFont="1" applyBorder="1" applyAlignment="1">
      <alignment horizontal="center" vertical="center" wrapText="1"/>
    </xf>
    <xf numFmtId="49" fontId="4" fillId="0" borderId="0" xfId="3" applyNumberFormat="1" applyFont="1" applyAlignment="1">
      <alignment horizontal="center" vertical="center" wrapText="1"/>
    </xf>
    <xf numFmtId="166" fontId="2" fillId="0" borderId="0" xfId="2" applyNumberFormat="1" applyFont="1" applyAlignment="1">
      <alignment horizontal="right" vertical="center" wrapText="1"/>
    </xf>
    <xf numFmtId="168" fontId="4" fillId="0" borderId="0" xfId="0" applyNumberFormat="1" applyFont="1" applyAlignment="1">
      <alignment vertical="center" wrapText="1"/>
    </xf>
    <xf numFmtId="0" fontId="5" fillId="0" borderId="0" xfId="0" applyFont="1" applyAlignment="1">
      <alignment vertical="top" wrapText="1"/>
    </xf>
    <xf numFmtId="165" fontId="6" fillId="0" borderId="1" xfId="2" applyNumberFormat="1" applyFont="1" applyBorder="1" applyAlignment="1">
      <alignment horizontal="right" vertical="center"/>
    </xf>
    <xf numFmtId="0" fontId="4" fillId="2" borderId="1" xfId="2" applyNumberFormat="1" applyFont="1" applyFill="1" applyBorder="1" applyAlignment="1">
      <alignment horizontal="left" wrapText="1"/>
    </xf>
    <xf numFmtId="0" fontId="2" fillId="0" borderId="6" xfId="2" applyNumberFormat="1" applyFont="1" applyBorder="1" applyAlignment="1">
      <alignment wrapText="1"/>
    </xf>
    <xf numFmtId="49" fontId="4" fillId="0" borderId="1" xfId="2" applyNumberFormat="1" applyFont="1" applyBorder="1" applyAlignment="1">
      <alignment horizontal="center" vertical="top" wrapText="1"/>
    </xf>
    <xf numFmtId="49" fontId="2" fillId="0" borderId="1" xfId="2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2" fillId="0" borderId="1" xfId="2" applyNumberFormat="1" applyFont="1" applyBorder="1" applyAlignment="1" applyProtection="1">
      <alignment horizontal="left" vertical="top" wrapText="1"/>
      <protection locked="0"/>
    </xf>
    <xf numFmtId="165" fontId="0" fillId="0" borderId="0" xfId="0" applyNumberFormat="1"/>
    <xf numFmtId="0" fontId="6" fillId="0" borderId="1" xfId="2" applyNumberFormat="1" applyFont="1" applyBorder="1" applyAlignment="1">
      <alignment horizontal="left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top" wrapText="1"/>
    </xf>
    <xf numFmtId="0" fontId="4" fillId="0" borderId="1" xfId="6" quotePrefix="1" applyFont="1" applyBorder="1" applyAlignment="1">
      <alignment horizontal="left" vertical="center" wrapText="1"/>
    </xf>
    <xf numFmtId="168" fontId="2" fillId="0" borderId="0" xfId="2" applyNumberFormat="1" applyFont="1" applyAlignment="1">
      <alignment horizontal="right" vertical="center" wrapText="1"/>
    </xf>
    <xf numFmtId="0" fontId="0" fillId="0" borderId="0" xfId="0" applyAlignment="1">
      <alignment horizontal="right"/>
    </xf>
    <xf numFmtId="0" fontId="13" fillId="0" borderId="8" xfId="0" applyFont="1" applyBorder="1" applyAlignment="1">
      <alignment horizontal="left" vertical="center"/>
    </xf>
    <xf numFmtId="4" fontId="2" fillId="0" borderId="1" xfId="2" applyNumberFormat="1" applyFont="1" applyBorder="1" applyAlignment="1">
      <alignment horizontal="right" vertical="center"/>
    </xf>
    <xf numFmtId="4" fontId="4" fillId="3" borderId="1" xfId="0" applyNumberFormat="1" applyFont="1" applyFill="1" applyBorder="1" applyAlignment="1">
      <alignment vertical="center" wrapText="1"/>
    </xf>
    <xf numFmtId="4" fontId="4" fillId="0" borderId="1" xfId="2" applyNumberFormat="1" applyFont="1" applyBorder="1" applyAlignment="1">
      <alignment horizontal="right"/>
    </xf>
    <xf numFmtId="0" fontId="11" fillId="0" borderId="1" xfId="0" applyFont="1" applyBorder="1"/>
    <xf numFmtId="0" fontId="4" fillId="0" borderId="6" xfId="0" applyFont="1" applyBorder="1" applyAlignment="1">
      <alignment horizontal="justify" vertical="center" wrapText="1"/>
    </xf>
    <xf numFmtId="0" fontId="2" fillId="0" borderId="1" xfId="2" applyNumberFormat="1" applyFont="1" applyBorder="1" applyAlignment="1" applyProtection="1">
      <alignment horizontal="left" wrapText="1"/>
      <protection locked="0"/>
    </xf>
    <xf numFmtId="166" fontId="0" fillId="0" borderId="1" xfId="0" applyNumberFormat="1" applyBorder="1"/>
    <xf numFmtId="0" fontId="13" fillId="0" borderId="5" xfId="0" applyFont="1" applyBorder="1" applyAlignment="1">
      <alignment horizontal="left" vertical="center"/>
    </xf>
    <xf numFmtId="49" fontId="4" fillId="0" borderId="6" xfId="2" applyNumberFormat="1" applyFont="1" applyBorder="1" applyAlignment="1">
      <alignment horizontal="justify" vertical="center" wrapText="1"/>
    </xf>
    <xf numFmtId="0" fontId="2" fillId="0" borderId="5" xfId="2" applyFont="1" applyBorder="1" applyAlignment="1">
      <alignment horizontal="left" vertical="center" wrapText="1"/>
    </xf>
    <xf numFmtId="49" fontId="4" fillId="0" borderId="1" xfId="2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0" fillId="0" borderId="1" xfId="0" applyBorder="1"/>
    <xf numFmtId="0" fontId="15" fillId="0" borderId="1" xfId="0" applyFont="1" applyBorder="1"/>
    <xf numFmtId="166" fontId="15" fillId="0" borderId="1" xfId="0" applyNumberFormat="1" applyFont="1" applyBorder="1"/>
    <xf numFmtId="0" fontId="0" fillId="5" borderId="1" xfId="0" applyFill="1" applyBorder="1"/>
    <xf numFmtId="0" fontId="15" fillId="5" borderId="1" xfId="0" applyFont="1" applyFill="1" applyBorder="1"/>
    <xf numFmtId="0" fontId="5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5" fontId="4" fillId="0" borderId="1" xfId="0" applyNumberFormat="1" applyFont="1" applyBorder="1" applyAlignment="1">
      <alignment vertical="center" wrapText="1"/>
    </xf>
    <xf numFmtId="0" fontId="4" fillId="0" borderId="1" xfId="2" applyNumberFormat="1" applyFont="1" applyBorder="1" applyAlignment="1">
      <alignment vertical="center" wrapText="1"/>
    </xf>
    <xf numFmtId="165" fontId="4" fillId="0" borderId="1" xfId="0" applyNumberFormat="1" applyFont="1" applyBorder="1" applyAlignment="1">
      <alignment horizontal="right" vertical="center" wrapText="1"/>
    </xf>
    <xf numFmtId="2" fontId="4" fillId="0" borderId="1" xfId="2" applyNumberFormat="1" applyFont="1" applyBorder="1" applyAlignment="1">
      <alignment horizontal="left" vertical="center" wrapText="1"/>
    </xf>
    <xf numFmtId="0" fontId="4" fillId="0" borderId="1" xfId="2" applyNumberFormat="1" applyFont="1" applyBorder="1" applyAlignment="1">
      <alignment horizontal="left" vertical="top" wrapText="1"/>
    </xf>
    <xf numFmtId="0" fontId="4" fillId="0" borderId="6" xfId="0" applyFont="1" applyBorder="1" applyAlignment="1">
      <alignment vertical="top" wrapText="1"/>
    </xf>
    <xf numFmtId="0" fontId="4" fillId="0" borderId="7" xfId="0" applyFont="1" applyBorder="1" applyAlignment="1">
      <alignment horizontal="left"/>
    </xf>
    <xf numFmtId="0" fontId="2" fillId="2" borderId="6" xfId="2" applyNumberFormat="1" applyFont="1" applyFill="1" applyBorder="1" applyAlignment="1">
      <alignment horizontal="left"/>
    </xf>
    <xf numFmtId="0" fontId="4" fillId="0" borderId="2" xfId="8" applyFont="1" applyBorder="1" applyAlignment="1">
      <alignment horizontal="left" vertical="center" wrapText="1"/>
    </xf>
    <xf numFmtId="0" fontId="4" fillId="0" borderId="1" xfId="4" applyFont="1" applyBorder="1" applyAlignment="1">
      <alignment horizontal="left" vertical="center" wrapText="1"/>
    </xf>
    <xf numFmtId="0" fontId="4" fillId="0" borderId="2" xfId="4" applyFont="1" applyBorder="1" applyAlignment="1">
      <alignment horizontal="left" vertical="center" wrapText="1"/>
    </xf>
    <xf numFmtId="0" fontId="4" fillId="0" borderId="1" xfId="8" applyFont="1" applyBorder="1" applyAlignment="1">
      <alignment horizontal="left" vertical="center" wrapText="1"/>
    </xf>
    <xf numFmtId="168" fontId="4" fillId="0" borderId="5" xfId="2" applyNumberFormat="1" applyFont="1" applyBorder="1" applyAlignment="1">
      <alignment horizontal="right" vertical="center" wrapText="1"/>
    </xf>
    <xf numFmtId="0" fontId="15" fillId="0" borderId="1" xfId="0" applyFont="1" applyBorder="1" applyAlignment="1">
      <alignment horizontal="center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vertical="center" wrapText="1"/>
    </xf>
    <xf numFmtId="165" fontId="4" fillId="0" borderId="1" xfId="0" applyNumberFormat="1" applyFont="1" applyBorder="1"/>
    <xf numFmtId="165" fontId="4" fillId="0" borderId="1" xfId="0" applyNumberFormat="1" applyFont="1" applyBorder="1" applyAlignment="1">
      <alignment horizontal="right" vertical="center"/>
    </xf>
    <xf numFmtId="165" fontId="4" fillId="0" borderId="1" xfId="8" applyNumberFormat="1" applyFont="1" applyBorder="1" applyAlignment="1">
      <alignment horizontal="right" vertical="center"/>
    </xf>
    <xf numFmtId="165" fontId="4" fillId="0" borderId="1" xfId="4" applyNumberFormat="1" applyFont="1" applyBorder="1" applyAlignment="1">
      <alignment horizontal="right" vertical="center"/>
    </xf>
    <xf numFmtId="165" fontId="2" fillId="0" borderId="1" xfId="8" applyNumberFormat="1" applyFont="1" applyBorder="1" applyAlignment="1">
      <alignment horizontal="right" vertical="center"/>
    </xf>
    <xf numFmtId="0" fontId="4" fillId="0" borderId="1" xfId="2" applyFont="1" applyBorder="1" applyAlignment="1">
      <alignment horizontal="justify" vertical="center" wrapText="1"/>
    </xf>
    <xf numFmtId="0" fontId="14" fillId="0" borderId="0" xfId="0" applyFont="1" applyAlignment="1">
      <alignment horizontal="right" vertical="center" wrapText="1"/>
    </xf>
    <xf numFmtId="168" fontId="14" fillId="0" borderId="0" xfId="0" applyNumberFormat="1" applyFont="1" applyAlignment="1">
      <alignment vertical="center" wrapText="1"/>
    </xf>
    <xf numFmtId="165" fontId="4" fillId="0" borderId="1" xfId="0" applyNumberFormat="1" applyFont="1" applyBorder="1" applyAlignment="1" applyProtection="1">
      <alignment horizontal="right" vertical="center"/>
      <protection locked="0"/>
    </xf>
    <xf numFmtId="165" fontId="4" fillId="0" borderId="1" xfId="1" applyNumberFormat="1" applyFont="1" applyFill="1" applyBorder="1" applyAlignment="1" applyProtection="1">
      <alignment horizontal="right" vertical="center"/>
    </xf>
    <xf numFmtId="0" fontId="2" fillId="0" borderId="0" xfId="2" applyNumberFormat="1" applyFont="1" applyAlignment="1" applyProtection="1">
      <alignment horizontal="right"/>
      <protection locked="0"/>
    </xf>
    <xf numFmtId="0" fontId="19" fillId="0" borderId="1" xfId="0" applyFont="1" applyBorder="1"/>
    <xf numFmtId="0" fontId="4" fillId="0" borderId="1" xfId="0" applyFont="1" applyBorder="1"/>
    <xf numFmtId="165" fontId="2" fillId="0" borderId="0" xfId="0" applyNumberFormat="1" applyFont="1"/>
    <xf numFmtId="165" fontId="9" fillId="0" borderId="0" xfId="0" applyNumberFormat="1" applyFont="1" applyAlignment="1">
      <alignment vertical="center" wrapText="1"/>
    </xf>
    <xf numFmtId="165" fontId="9" fillId="0" borderId="0" xfId="0" applyNumberFormat="1" applyFont="1" applyAlignment="1">
      <alignment vertical="top" wrapText="1"/>
    </xf>
    <xf numFmtId="165" fontId="5" fillId="0" borderId="0" xfId="0" applyNumberFormat="1" applyFont="1" applyAlignment="1">
      <alignment vertical="top" wrapText="1"/>
    </xf>
    <xf numFmtId="165" fontId="11" fillId="0" borderId="0" xfId="0" applyNumberFormat="1" applyFont="1"/>
    <xf numFmtId="4" fontId="4" fillId="0" borderId="0" xfId="0" applyNumberFormat="1" applyFont="1"/>
    <xf numFmtId="4" fontId="2" fillId="0" borderId="0" xfId="0" applyNumberFormat="1" applyFont="1"/>
    <xf numFmtId="0" fontId="2" fillId="6" borderId="2" xfId="2" applyNumberFormat="1" applyFont="1" applyFill="1" applyBorder="1" applyAlignment="1">
      <alignment horizontal="center" vertical="center" wrapText="1"/>
    </xf>
    <xf numFmtId="0" fontId="4" fillId="6" borderId="1" xfId="2" applyNumberFormat="1" applyFont="1" applyFill="1" applyBorder="1" applyAlignment="1">
      <alignment horizontal="center"/>
    </xf>
    <xf numFmtId="165" fontId="12" fillId="0" borderId="1" xfId="0" applyNumberFormat="1" applyFont="1" applyBorder="1"/>
    <xf numFmtId="165" fontId="2" fillId="7" borderId="1" xfId="0" applyNumberFormat="1" applyFont="1" applyFill="1" applyBorder="1" applyAlignment="1">
      <alignment horizontal="right" wrapText="1"/>
    </xf>
    <xf numFmtId="165" fontId="2" fillId="6" borderId="1" xfId="0" applyNumberFormat="1" applyFont="1" applyFill="1" applyBorder="1" applyAlignment="1">
      <alignment horizontal="right" wrapText="1"/>
    </xf>
    <xf numFmtId="165" fontId="4" fillId="6" borderId="1" xfId="0" applyNumberFormat="1" applyFont="1" applyFill="1" applyBorder="1" applyAlignment="1">
      <alignment horizontal="right" wrapText="1"/>
    </xf>
    <xf numFmtId="0" fontId="4" fillId="0" borderId="1" xfId="8" applyFont="1" applyBorder="1" applyAlignment="1" applyProtection="1">
      <alignment horizontal="center" vertical="center"/>
      <protection locked="0"/>
    </xf>
    <xf numFmtId="0" fontId="4" fillId="0" borderId="1" xfId="8" applyFont="1" applyBorder="1" applyAlignment="1" applyProtection="1">
      <alignment horizontal="center"/>
      <protection locked="0"/>
    </xf>
    <xf numFmtId="166" fontId="4" fillId="0" borderId="1" xfId="8" applyNumberFormat="1" applyFont="1" applyBorder="1" applyAlignment="1" applyProtection="1">
      <alignment horizontal="right" vertical="center"/>
      <protection locked="0"/>
    </xf>
    <xf numFmtId="166" fontId="13" fillId="0" borderId="1" xfId="8" applyNumberFormat="1" applyFont="1" applyBorder="1"/>
    <xf numFmtId="0" fontId="13" fillId="0" borderId="1" xfId="0" applyFont="1" applyBorder="1" applyAlignment="1">
      <alignment wrapText="1"/>
    </xf>
    <xf numFmtId="0" fontId="2" fillId="7" borderId="1" xfId="2" applyNumberFormat="1" applyFont="1" applyFill="1" applyBorder="1" applyAlignment="1" applyProtection="1">
      <alignment horizontal="left"/>
      <protection locked="0"/>
    </xf>
    <xf numFmtId="166" fontId="2" fillId="7" borderId="1" xfId="9" applyNumberFormat="1" applyFont="1" applyFill="1" applyBorder="1" applyAlignment="1" applyProtection="1">
      <alignment horizontal="right" vertical="center"/>
    </xf>
    <xf numFmtId="0" fontId="4" fillId="0" borderId="0" xfId="8" applyFont="1" applyAlignment="1" applyProtection="1">
      <alignment horizontal="center" vertical="center"/>
      <protection locked="0"/>
    </xf>
    <xf numFmtId="0" fontId="2" fillId="0" borderId="0" xfId="2" applyNumberFormat="1" applyFont="1" applyAlignment="1" applyProtection="1">
      <alignment horizontal="left"/>
      <protection locked="0"/>
    </xf>
    <xf numFmtId="167" fontId="2" fillId="0" borderId="0" xfId="9" applyNumberFormat="1" applyFont="1" applyFill="1" applyBorder="1" applyAlignment="1" applyProtection="1">
      <alignment horizontal="justify" vertical="center"/>
    </xf>
    <xf numFmtId="166" fontId="11" fillId="0" borderId="1" xfId="8" applyNumberFormat="1" applyFont="1" applyBorder="1"/>
    <xf numFmtId="0" fontId="11" fillId="0" borderId="1" xfId="0" applyFont="1" applyBorder="1" applyAlignment="1">
      <alignment wrapText="1"/>
    </xf>
    <xf numFmtId="0" fontId="2" fillId="8" borderId="1" xfId="2" applyNumberFormat="1" applyFont="1" applyFill="1" applyBorder="1" applyAlignment="1" applyProtection="1">
      <alignment horizontal="left"/>
      <protection locked="0"/>
    </xf>
    <xf numFmtId="166" fontId="2" fillId="8" borderId="1" xfId="9" applyNumberFormat="1" applyFont="1" applyFill="1" applyBorder="1" applyAlignment="1" applyProtection="1">
      <alignment horizontal="right" vertical="center"/>
    </xf>
    <xf numFmtId="0" fontId="4" fillId="8" borderId="1" xfId="0" applyFont="1" applyFill="1" applyBorder="1" applyAlignment="1">
      <alignment horizontal="center"/>
    </xf>
    <xf numFmtId="0" fontId="2" fillId="8" borderId="1" xfId="0" applyFont="1" applyFill="1" applyBorder="1"/>
    <xf numFmtId="165" fontId="2" fillId="8" borderId="1" xfId="2" applyNumberFormat="1" applyFont="1" applyFill="1" applyBorder="1" applyAlignment="1">
      <alignment horizontal="right"/>
    </xf>
    <xf numFmtId="0" fontId="4" fillId="8" borderId="1" xfId="0" applyFont="1" applyFill="1" applyBorder="1" applyAlignment="1" applyProtection="1">
      <alignment horizontal="center" vertical="center"/>
      <protection locked="0"/>
    </xf>
    <xf numFmtId="165" fontId="2" fillId="8" borderId="1" xfId="1" applyNumberFormat="1" applyFont="1" applyFill="1" applyBorder="1" applyAlignment="1" applyProtection="1">
      <alignment horizontal="right" vertical="center"/>
    </xf>
    <xf numFmtId="0" fontId="4" fillId="8" borderId="1" xfId="0" applyFont="1" applyFill="1" applyBorder="1" applyAlignment="1">
      <alignment horizontal="center" vertical="center"/>
    </xf>
    <xf numFmtId="0" fontId="2" fillId="8" borderId="1" xfId="2" applyNumberFormat="1" applyFont="1" applyFill="1" applyBorder="1" applyAlignment="1">
      <alignment horizontal="left"/>
    </xf>
    <xf numFmtId="165" fontId="2" fillId="8" borderId="1" xfId="2" applyNumberFormat="1" applyFont="1" applyFill="1" applyBorder="1" applyAlignment="1">
      <alignment vertical="center"/>
    </xf>
    <xf numFmtId="49" fontId="2" fillId="8" borderId="1" xfId="2" applyNumberFormat="1" applyFont="1" applyFill="1" applyBorder="1" applyAlignment="1">
      <alignment horizontal="left" vertical="center" wrapText="1"/>
    </xf>
    <xf numFmtId="165" fontId="2" fillId="8" borderId="1" xfId="2" applyNumberFormat="1" applyFont="1" applyFill="1" applyBorder="1" applyAlignment="1">
      <alignment vertical="center" wrapText="1"/>
    </xf>
    <xf numFmtId="0" fontId="4" fillId="8" borderId="1" xfId="0" applyFont="1" applyFill="1" applyBorder="1" applyAlignment="1">
      <alignment horizontal="center" vertical="center" wrapText="1"/>
    </xf>
    <xf numFmtId="49" fontId="2" fillId="8" borderId="1" xfId="2" applyNumberFormat="1" applyFont="1" applyFill="1" applyBorder="1" applyAlignment="1">
      <alignment horizontal="left" vertical="top" wrapText="1"/>
    </xf>
    <xf numFmtId="165" fontId="2" fillId="8" borderId="1" xfId="2" applyNumberFormat="1" applyFont="1" applyFill="1" applyBorder="1" applyAlignment="1">
      <alignment horizontal="right" vertical="center" wrapText="1"/>
    </xf>
    <xf numFmtId="0" fontId="2" fillId="8" borderId="6" xfId="2" applyNumberFormat="1" applyFont="1" applyFill="1" applyBorder="1" applyAlignment="1">
      <alignment horizontal="left"/>
    </xf>
    <xf numFmtId="165" fontId="2" fillId="8" borderId="1" xfId="2" applyNumberFormat="1" applyFont="1" applyFill="1" applyBorder="1" applyAlignment="1">
      <alignment horizontal="right" vertical="center"/>
    </xf>
    <xf numFmtId="0" fontId="2" fillId="8" borderId="1" xfId="2" applyNumberFormat="1" applyFont="1" applyFill="1" applyBorder="1" applyAlignment="1">
      <alignment horizontal="left" vertical="center" wrapText="1"/>
    </xf>
    <xf numFmtId="168" fontId="2" fillId="8" borderId="1" xfId="2" applyNumberFormat="1" applyFont="1" applyFill="1" applyBorder="1" applyAlignment="1">
      <alignment horizontal="right" vertical="center" wrapText="1"/>
    </xf>
    <xf numFmtId="0" fontId="2" fillId="0" borderId="0" xfId="2" applyNumberFormat="1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168" fontId="4" fillId="0" borderId="10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wrapText="1"/>
    </xf>
    <xf numFmtId="0" fontId="5" fillId="0" borderId="0" xfId="8" applyFont="1"/>
    <xf numFmtId="0" fontId="13" fillId="0" borderId="0" xfId="8" applyFont="1"/>
    <xf numFmtId="0" fontId="4" fillId="0" borderId="0" xfId="0" applyFont="1" applyAlignment="1">
      <alignment wrapText="1"/>
    </xf>
    <xf numFmtId="0" fontId="11" fillId="0" borderId="1" xfId="0" applyFont="1" applyBorder="1" applyAlignment="1">
      <alignment horizontal="center"/>
    </xf>
    <xf numFmtId="165" fontId="11" fillId="0" borderId="1" xfId="0" applyNumberFormat="1" applyFont="1" applyBorder="1"/>
    <xf numFmtId="165" fontId="11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top" wrapText="1"/>
    </xf>
    <xf numFmtId="0" fontId="2" fillId="2" borderId="0" xfId="2" applyNumberFormat="1" applyFont="1" applyFill="1" applyAlignment="1">
      <alignment horizontal="center" vertical="top" wrapText="1"/>
    </xf>
    <xf numFmtId="0" fontId="21" fillId="0" borderId="0" xfId="0" applyFont="1" applyAlignment="1">
      <alignment vertical="center" wrapText="1"/>
    </xf>
    <xf numFmtId="49" fontId="2" fillId="0" borderId="0" xfId="3" applyNumberFormat="1" applyFont="1" applyAlignment="1">
      <alignment horizontal="center" vertical="center" wrapText="1"/>
    </xf>
    <xf numFmtId="165" fontId="5" fillId="0" borderId="0" xfId="0" applyNumberFormat="1" applyFont="1" applyAlignment="1">
      <alignment vertical="center" wrapText="1"/>
    </xf>
    <xf numFmtId="169" fontId="11" fillId="0" borderId="0" xfId="0" applyNumberFormat="1" applyFont="1"/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4" fillId="0" borderId="8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justify" wrapText="1"/>
    </xf>
    <xf numFmtId="0" fontId="4" fillId="0" borderId="8" xfId="0" applyFont="1" applyBorder="1" applyAlignment="1">
      <alignment horizontal="left" vertical="justify" wrapText="1"/>
    </xf>
    <xf numFmtId="0" fontId="4" fillId="0" borderId="5" xfId="0" applyFont="1" applyBorder="1" applyAlignment="1">
      <alignment horizontal="left" vertical="justify" wrapText="1"/>
    </xf>
    <xf numFmtId="0" fontId="4" fillId="0" borderId="0" xfId="0" applyFont="1" applyAlignment="1">
      <alignment horizontal="center"/>
    </xf>
    <xf numFmtId="0" fontId="12" fillId="0" borderId="8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0" fontId="12" fillId="7" borderId="6" xfId="0" applyFont="1" applyFill="1" applyBorder="1" applyAlignment="1">
      <alignment horizontal="left" vertical="center"/>
    </xf>
    <xf numFmtId="0" fontId="12" fillId="7" borderId="8" xfId="0" applyFont="1" applyFill="1" applyBorder="1" applyAlignment="1">
      <alignment horizontal="left" vertical="center"/>
    </xf>
    <xf numFmtId="0" fontId="12" fillId="7" borderId="5" xfId="0" applyFont="1" applyFill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justify" wrapText="1"/>
    </xf>
    <xf numFmtId="0" fontId="2" fillId="0" borderId="8" xfId="0" applyFont="1" applyBorder="1" applyAlignment="1">
      <alignment horizontal="left" vertical="justify" wrapText="1"/>
    </xf>
    <xf numFmtId="0" fontId="2" fillId="0" borderId="5" xfId="0" applyFont="1" applyBorder="1" applyAlignment="1">
      <alignment horizontal="left" vertical="justify" wrapText="1"/>
    </xf>
    <xf numFmtId="0" fontId="12" fillId="0" borderId="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8" applyFont="1" applyAlignment="1" applyProtection="1">
      <alignment horizontal="center"/>
      <protection locked="0"/>
    </xf>
    <xf numFmtId="0" fontId="2" fillId="0" borderId="0" xfId="2" applyNumberFormat="1" applyFont="1" applyAlignment="1" applyProtection="1">
      <alignment horizontal="center" vertical="center" wrapText="1"/>
      <protection locked="0"/>
    </xf>
    <xf numFmtId="0" fontId="2" fillId="0" borderId="1" xfId="8" applyFont="1" applyBorder="1" applyAlignment="1">
      <alignment horizontal="center" vertical="center" wrapText="1"/>
    </xf>
    <xf numFmtId="0" fontId="2" fillId="6" borderId="1" xfId="2" applyNumberFormat="1" applyFont="1" applyFill="1" applyBorder="1" applyAlignment="1">
      <alignment horizontal="center" vertical="center" wrapText="1"/>
    </xf>
    <xf numFmtId="0" fontId="2" fillId="0" borderId="1" xfId="2" applyNumberFormat="1" applyFont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 applyProtection="1">
      <alignment horizontal="center" vertical="center"/>
      <protection locked="0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2" fillId="2" borderId="2" xfId="2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" xfId="2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0" xfId="0" applyFont="1" applyAlignment="1" applyProtection="1">
      <alignment horizontal="center"/>
      <protection locked="0"/>
    </xf>
    <xf numFmtId="0" fontId="2" fillId="0" borderId="0" xfId="2" applyNumberFormat="1" applyFont="1" applyAlignment="1">
      <alignment horizontal="center" vertical="center"/>
    </xf>
    <xf numFmtId="0" fontId="2" fillId="2" borderId="0" xfId="2" applyNumberFormat="1" applyFont="1" applyFill="1" applyAlignment="1">
      <alignment horizontal="center" vertical="top" wrapText="1"/>
    </xf>
    <xf numFmtId="0" fontId="4" fillId="0" borderId="0" xfId="2" applyNumberFormat="1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49" fontId="4" fillId="0" borderId="0" xfId="3" applyNumberFormat="1" applyFont="1" applyAlignment="1">
      <alignment horizontal="center" vertical="top" wrapText="1"/>
    </xf>
    <xf numFmtId="49" fontId="2" fillId="0" borderId="0" xfId="3" applyNumberFormat="1" applyFont="1" applyAlignment="1">
      <alignment horizontal="center" vertical="top" wrapText="1"/>
    </xf>
    <xf numFmtId="49" fontId="4" fillId="0" borderId="0" xfId="3" applyNumberFormat="1" applyFont="1" applyAlignment="1">
      <alignment horizontal="center" vertical="center" wrapText="1"/>
    </xf>
    <xf numFmtId="49" fontId="2" fillId="0" borderId="0" xfId="3" applyNumberFormat="1" applyFont="1" applyAlignment="1">
      <alignment horizontal="center" vertical="center" wrapText="1"/>
    </xf>
    <xf numFmtId="0" fontId="2" fillId="0" borderId="1" xfId="2" applyNumberFormat="1" applyFont="1" applyBorder="1" applyAlignment="1">
      <alignment horizontal="center" vertical="center"/>
    </xf>
    <xf numFmtId="0" fontId="2" fillId="0" borderId="1" xfId="2" applyNumberFormat="1" applyFont="1" applyBorder="1" applyAlignment="1">
      <alignment horizontal="center" wrapText="1"/>
    </xf>
    <xf numFmtId="0" fontId="2" fillId="2" borderId="1" xfId="2" applyNumberFormat="1" applyFont="1" applyFill="1" applyBorder="1" applyAlignment="1">
      <alignment horizontal="center" wrapText="1"/>
    </xf>
    <xf numFmtId="0" fontId="2" fillId="2" borderId="1" xfId="2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2" fillId="0" borderId="0" xfId="2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</cellXfs>
  <cellStyles count="10">
    <cellStyle name="Įprastas" xfId="0" builtinId="0"/>
    <cellStyle name="Įprastas 2" xfId="4" xr:uid="{4F4DE57C-4BE8-412A-B0B5-845EB35FDDFF}"/>
    <cellStyle name="Įprastas 3" xfId="6" xr:uid="{9C9915CD-815B-407E-8AFE-156D3292D82C}"/>
    <cellStyle name="Įprastas 4" xfId="8" xr:uid="{4F055E92-5397-4AB2-A99F-C407E3E36904}"/>
    <cellStyle name="Kablelis" xfId="1" builtinId="3"/>
    <cellStyle name="Kablelis 2" xfId="9" xr:uid="{0CFA3A22-6C5A-4C59-8253-2501124680A0}"/>
    <cellStyle name="Normal_Sheet1" xfId="2" xr:uid="{00000000-0005-0000-0000-000002000000}"/>
    <cellStyle name="Paprastas_Lapas1" xfId="3" xr:uid="{00000000-0005-0000-0000-000003000000}"/>
    <cellStyle name="Pastaba 2" xfId="5" xr:uid="{4723FEF0-FFC0-45BD-B691-164BD45BA6BD}"/>
    <cellStyle name="Pastaba 3" xfId="7" xr:uid="{0530B89E-0BA4-43BF-BBAD-71274E38A911}"/>
  </cellStyles>
  <dxfs count="2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ndense val="0"/>
        <extend val="0"/>
        <color indexed="9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FFFF"/>
      </font>
    </dxf>
    <dxf>
      <font>
        <color rgb="FFFFFFFF"/>
      </font>
    </dxf>
    <dxf>
      <font>
        <color rgb="FFFFFFFF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microsoft.com/office/2017/10/relationships/person" Target="persons/person95.xml"/><Relationship Id="rId26" Type="http://schemas.microsoft.com/office/2017/10/relationships/person" Target="persons/person6.xml"/><Relationship Id="rId21" Type="http://schemas.microsoft.com/office/2017/10/relationships/person" Target="persons/person1.xml"/><Relationship Id="rId42" Type="http://schemas.microsoft.com/office/2017/10/relationships/person" Target="persons/person23.xml"/><Relationship Id="rId47" Type="http://schemas.microsoft.com/office/2017/10/relationships/person" Target="persons/person27.xml"/><Relationship Id="rId63" Type="http://schemas.microsoft.com/office/2017/10/relationships/person" Target="persons/person43.xml"/><Relationship Id="rId68" Type="http://schemas.microsoft.com/office/2017/10/relationships/person" Target="persons/person48.xml"/><Relationship Id="rId84" Type="http://schemas.microsoft.com/office/2017/10/relationships/person" Target="persons/person64.xml"/><Relationship Id="rId89" Type="http://schemas.microsoft.com/office/2017/10/relationships/person" Target="persons/person69.xml"/><Relationship Id="rId112" Type="http://schemas.microsoft.com/office/2017/10/relationships/person" Target="persons/person2.xml"/><Relationship Id="rId16" Type="http://schemas.openxmlformats.org/officeDocument/2006/relationships/theme" Target="theme/theme1.xml"/><Relationship Id="rId107" Type="http://schemas.microsoft.com/office/2017/10/relationships/person" Target="persons/person86.xml"/><Relationship Id="rId11" Type="http://schemas.openxmlformats.org/officeDocument/2006/relationships/worksheet" Target="worksheets/sheet11.xml"/><Relationship Id="rId32" Type="http://schemas.microsoft.com/office/2017/10/relationships/person" Target="persons/person12.xml"/><Relationship Id="rId37" Type="http://schemas.microsoft.com/office/2017/10/relationships/person" Target="persons/person17.xml"/><Relationship Id="rId53" Type="http://schemas.microsoft.com/office/2017/10/relationships/person" Target="persons/person34.xml"/><Relationship Id="rId58" Type="http://schemas.microsoft.com/office/2017/10/relationships/person" Target="persons/person38.xml"/><Relationship Id="rId74" Type="http://schemas.microsoft.com/office/2017/10/relationships/person" Target="persons/person54.xml"/><Relationship Id="rId79" Type="http://schemas.microsoft.com/office/2017/10/relationships/person" Target="persons/person59.xml"/><Relationship Id="rId102" Type="http://schemas.microsoft.com/office/2017/10/relationships/person" Target="persons/person81.xml"/><Relationship Id="rId123" Type="http://schemas.microsoft.com/office/2017/10/relationships/person" Target="persons/person100.xml"/><Relationship Id="rId128" Type="http://schemas.microsoft.com/office/2017/10/relationships/person" Target="persons/person104.xml"/><Relationship Id="rId5" Type="http://schemas.openxmlformats.org/officeDocument/2006/relationships/worksheet" Target="worksheets/sheet5.xml"/><Relationship Id="rId90" Type="http://schemas.microsoft.com/office/2017/10/relationships/person" Target="persons/person71.xml"/><Relationship Id="rId95" Type="http://schemas.microsoft.com/office/2017/10/relationships/person" Target="persons/person75.xml"/><Relationship Id="rId118" Type="http://schemas.microsoft.com/office/2017/10/relationships/person" Target="persons/person107.xml"/><Relationship Id="rId27" Type="http://schemas.microsoft.com/office/2017/10/relationships/person" Target="persons/person15.xml"/><Relationship Id="rId22" Type="http://schemas.microsoft.com/office/2017/10/relationships/person" Target="persons/person7.xml"/><Relationship Id="rId43" Type="http://schemas.microsoft.com/office/2017/10/relationships/person" Target="persons/person24.xml"/><Relationship Id="rId48" Type="http://schemas.microsoft.com/office/2017/10/relationships/person" Target="persons/person29.xml"/><Relationship Id="rId64" Type="http://schemas.microsoft.com/office/2017/10/relationships/person" Target="persons/person45.xml"/><Relationship Id="rId69" Type="http://schemas.microsoft.com/office/2017/10/relationships/person" Target="persons/person50.xml"/><Relationship Id="rId113" Type="http://schemas.microsoft.com/office/2017/10/relationships/person" Target="persons/person93.xml"/><Relationship Id="rId80" Type="http://schemas.microsoft.com/office/2017/10/relationships/person" Target="persons/person61.xml"/><Relationship Id="rId85" Type="http://schemas.microsoft.com/office/2017/10/relationships/person" Target="persons/person66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124" Type="http://schemas.microsoft.com/office/2017/10/relationships/person" Target="persons/person106.xml"/><Relationship Id="rId108" Type="http://schemas.microsoft.com/office/2017/10/relationships/person" Target="persons/person90.xml"/><Relationship Id="rId103" Type="http://schemas.microsoft.com/office/2017/10/relationships/person" Target="persons/person88.xml"/><Relationship Id="rId59" Type="http://schemas.microsoft.com/office/2017/10/relationships/person" Target="persons/person42.xml"/><Relationship Id="rId33" Type="http://schemas.microsoft.com/office/2017/10/relationships/person" Target="persons/person13.xml"/><Relationship Id="rId38" Type="http://schemas.microsoft.com/office/2017/10/relationships/person" Target="persons/person18.xml"/><Relationship Id="rId129" Type="http://schemas.microsoft.com/office/2017/10/relationships/person" Target="persons/person0.xml"/><Relationship Id="rId96" Type="http://schemas.microsoft.com/office/2017/10/relationships/person" Target="persons/person83.xml"/><Relationship Id="rId91" Type="http://schemas.microsoft.com/office/2017/10/relationships/person" Target="persons/person74.xml"/><Relationship Id="rId75" Type="http://schemas.microsoft.com/office/2017/10/relationships/person" Target="persons/person58.xml"/><Relationship Id="rId70" Type="http://schemas.microsoft.com/office/2017/10/relationships/person" Target="persons/person52.xml"/><Relationship Id="rId54" Type="http://schemas.microsoft.com/office/2017/10/relationships/person" Target="persons/person3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9" Type="http://schemas.microsoft.com/office/2017/10/relationships/person" Target="persons/person103.xml"/><Relationship Id="rId23" Type="http://schemas.microsoft.com/office/2017/10/relationships/person" Target="persons/person3.xml"/><Relationship Id="rId28" Type="http://schemas.microsoft.com/office/2017/10/relationships/person" Target="persons/person8.xml"/><Relationship Id="rId49" Type="http://schemas.microsoft.com/office/2017/10/relationships/person" Target="persons/person30.xml"/><Relationship Id="rId114" Type="http://schemas.microsoft.com/office/2017/10/relationships/person" Target="persons/person94.xml"/><Relationship Id="rId86" Type="http://schemas.microsoft.com/office/2017/10/relationships/person" Target="persons/person70.xml"/><Relationship Id="rId81" Type="http://schemas.microsoft.com/office/2017/10/relationships/person" Target="persons/person63.xml"/><Relationship Id="rId65" Type="http://schemas.microsoft.com/office/2017/10/relationships/person" Target="persons/person47.xml"/><Relationship Id="rId60" Type="http://schemas.microsoft.com/office/2017/10/relationships/person" Target="persons/person41.xml"/><Relationship Id="rId44" Type="http://schemas.microsoft.com/office/2017/10/relationships/person" Target="persons/person25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109" Type="http://schemas.microsoft.com/office/2017/10/relationships/person" Target="persons/person92.xml"/><Relationship Id="rId39" Type="http://schemas.microsoft.com/office/2017/10/relationships/person" Target="persons/person19.xml"/><Relationship Id="rId125" Type="http://schemas.microsoft.com/office/2017/10/relationships/person" Target="persons/person105.xml"/><Relationship Id="rId120" Type="http://schemas.microsoft.com/office/2017/10/relationships/person" Target="persons/person99.xml"/><Relationship Id="rId104" Type="http://schemas.microsoft.com/office/2017/10/relationships/person" Target="persons/person87.xml"/><Relationship Id="rId97" Type="http://schemas.microsoft.com/office/2017/10/relationships/person" Target="persons/person82.xml"/><Relationship Id="rId76" Type="http://schemas.microsoft.com/office/2017/10/relationships/person" Target="persons/person57.xml"/><Relationship Id="rId34" Type="http://schemas.microsoft.com/office/2017/10/relationships/person" Target="persons/person14.xml"/><Relationship Id="rId50" Type="http://schemas.microsoft.com/office/2017/10/relationships/person" Target="persons/person31.xml"/><Relationship Id="rId55" Type="http://schemas.microsoft.com/office/2017/10/relationships/person" Target="persons/person35.xml"/><Relationship Id="rId7" Type="http://schemas.openxmlformats.org/officeDocument/2006/relationships/worksheet" Target="worksheets/sheet7.xml"/><Relationship Id="rId92" Type="http://schemas.microsoft.com/office/2017/10/relationships/person" Target="persons/person73.xml"/><Relationship Id="rId71" Type="http://schemas.microsoft.com/office/2017/10/relationships/person" Target="persons/person51.xml"/><Relationship Id="rId2" Type="http://schemas.openxmlformats.org/officeDocument/2006/relationships/worksheet" Target="worksheets/sheet2.xml"/><Relationship Id="rId29" Type="http://schemas.microsoft.com/office/2017/10/relationships/person" Target="persons/person9.xml"/><Relationship Id="rId115" Type="http://schemas.microsoft.com/office/2017/10/relationships/person" Target="persons/person97.xml"/><Relationship Id="rId110" Type="http://schemas.microsoft.com/office/2017/10/relationships/person" Target="persons/person91.xml"/><Relationship Id="rId87" Type="http://schemas.microsoft.com/office/2017/10/relationships/person" Target="persons/person68.xml"/><Relationship Id="rId40" Type="http://schemas.microsoft.com/office/2017/10/relationships/person" Target="persons/person22.xml"/><Relationship Id="rId24" Type="http://schemas.microsoft.com/office/2017/10/relationships/person" Target="persons/person4.xml"/><Relationship Id="rId45" Type="http://schemas.microsoft.com/office/2017/10/relationships/person" Target="persons/person26.xml"/><Relationship Id="rId66" Type="http://schemas.microsoft.com/office/2017/10/relationships/person" Target="persons/person46.xml"/><Relationship Id="rId61" Type="http://schemas.microsoft.com/office/2017/10/relationships/person" Target="persons/person40.xml"/><Relationship Id="rId82" Type="http://schemas.microsoft.com/office/2017/10/relationships/person" Target="persons/person62.xml"/><Relationship Id="rId19" Type="http://schemas.openxmlformats.org/officeDocument/2006/relationships/calcChain" Target="calcChain.xml"/><Relationship Id="rId14" Type="http://schemas.openxmlformats.org/officeDocument/2006/relationships/worksheet" Target="worksheets/sheet14.xml"/><Relationship Id="rId126" Type="http://schemas.microsoft.com/office/2017/10/relationships/person" Target="persons/person98.xml"/><Relationship Id="rId105" Type="http://schemas.microsoft.com/office/2017/10/relationships/person" Target="persons/person85.xml"/><Relationship Id="rId100" Type="http://schemas.microsoft.com/office/2017/10/relationships/person" Target="persons/person80.xml"/><Relationship Id="rId35" Type="http://schemas.microsoft.com/office/2017/10/relationships/person" Target="persons/person20.xml"/><Relationship Id="rId30" Type="http://schemas.microsoft.com/office/2017/10/relationships/person" Target="persons/person11.xml"/><Relationship Id="rId56" Type="http://schemas.microsoft.com/office/2017/10/relationships/person" Target="persons/person37.xml"/><Relationship Id="rId77" Type="http://schemas.microsoft.com/office/2017/10/relationships/person" Target="persons/person56.xml"/><Relationship Id="rId8" Type="http://schemas.openxmlformats.org/officeDocument/2006/relationships/worksheet" Target="worksheets/sheet8.xml"/><Relationship Id="rId121" Type="http://schemas.microsoft.com/office/2017/10/relationships/person" Target="persons/person102.xml"/><Relationship Id="rId98" Type="http://schemas.microsoft.com/office/2017/10/relationships/person" Target="persons/person78.xml"/><Relationship Id="rId51" Type="http://schemas.microsoft.com/office/2017/10/relationships/person" Target="persons/person32.xml"/><Relationship Id="rId72" Type="http://schemas.microsoft.com/office/2017/10/relationships/person" Target="persons/person53.xml"/><Relationship Id="rId93" Type="http://schemas.microsoft.com/office/2017/10/relationships/person" Target="persons/person72.xml"/><Relationship Id="rId3" Type="http://schemas.openxmlformats.org/officeDocument/2006/relationships/worksheet" Target="worksheets/sheet3.xml"/><Relationship Id="rId116" Type="http://schemas.microsoft.com/office/2017/10/relationships/person" Target="persons/person96.xml"/><Relationship Id="rId67" Type="http://schemas.microsoft.com/office/2017/10/relationships/person" Target="persons/person49.xml"/><Relationship Id="rId46" Type="http://schemas.microsoft.com/office/2017/10/relationships/person" Target="persons/person28.xml"/><Relationship Id="rId25" Type="http://schemas.microsoft.com/office/2017/10/relationships/person" Target="persons/person5.xml"/><Relationship Id="rId111" Type="http://schemas.microsoft.com/office/2017/10/relationships/person" Target="persons/person89.xml"/><Relationship Id="rId83" Type="http://schemas.microsoft.com/office/2017/10/relationships/person" Target="persons/person65.xml"/><Relationship Id="rId62" Type="http://schemas.microsoft.com/office/2017/10/relationships/person" Target="persons/person44.xml"/><Relationship Id="rId41" Type="http://schemas.microsoft.com/office/2017/10/relationships/person" Target="persons/person21.xml"/><Relationship Id="rId88" Type="http://schemas.microsoft.com/office/2017/10/relationships/person" Target="persons/person67.xml"/><Relationship Id="rId15" Type="http://schemas.openxmlformats.org/officeDocument/2006/relationships/worksheet" Target="worksheets/sheet15.xml"/><Relationship Id="rId127" Type="http://schemas.microsoft.com/office/2017/10/relationships/person" Target="persons/person.xml"/><Relationship Id="rId57" Type="http://schemas.microsoft.com/office/2017/10/relationships/person" Target="persons/person39.xml"/><Relationship Id="rId36" Type="http://schemas.microsoft.com/office/2017/10/relationships/person" Target="persons/person16.xml"/><Relationship Id="rId106" Type="http://schemas.microsoft.com/office/2017/10/relationships/person" Target="persons/person84.xml"/><Relationship Id="rId10" Type="http://schemas.openxmlformats.org/officeDocument/2006/relationships/worksheet" Target="worksheets/sheet10.xml"/><Relationship Id="rId122" Type="http://schemas.microsoft.com/office/2017/10/relationships/person" Target="persons/person101.xml"/><Relationship Id="rId94" Type="http://schemas.microsoft.com/office/2017/10/relationships/person" Target="persons/person76.xml"/><Relationship Id="rId78" Type="http://schemas.microsoft.com/office/2017/10/relationships/person" Target="persons/person60.xml"/><Relationship Id="rId73" Type="http://schemas.microsoft.com/office/2017/10/relationships/person" Target="persons/person55.xml"/><Relationship Id="rId31" Type="http://schemas.microsoft.com/office/2017/10/relationships/person" Target="persons/person10.xml"/><Relationship Id="rId52" Type="http://schemas.microsoft.com/office/2017/10/relationships/person" Target="persons/person33.xml"/><Relationship Id="rId99" Type="http://schemas.microsoft.com/office/2017/10/relationships/person" Target="persons/person77.xml"/><Relationship Id="rId101" Type="http://schemas.microsoft.com/office/2017/10/relationships/person" Target="persons/person7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persons/person5.xml><?xml version="1.0" encoding="utf-8"?>
<personList xmlns="http://schemas.microsoft.com/office/spreadsheetml/2018/threadedcomments" xmlns:x="http://schemas.openxmlformats.org/spreadsheetml/2006/main"/>
</file>

<file path=xl/persons/person6.xml><?xml version="1.0" encoding="utf-8"?>
<personList xmlns="http://schemas.microsoft.com/office/spreadsheetml/2018/threadedcomments" xmlns:x="http://schemas.openxmlformats.org/spreadsheetml/2006/main"/>
</file>

<file path=xl/persons/person7.xml><?xml version="1.0" encoding="utf-8"?>
<personList xmlns="http://schemas.microsoft.com/office/spreadsheetml/2018/threadedcomments" xmlns:x="http://schemas.openxmlformats.org/spreadsheetml/2006/main"/>
</file>

<file path=xl/persons/person8.xml><?xml version="1.0" encoding="utf-8"?>
<personList xmlns="http://schemas.microsoft.com/office/spreadsheetml/2018/threadedcomments" xmlns:x="http://schemas.openxmlformats.org/spreadsheetml/2006/main"/>
</file>

<file path=xl/persons/person9.xml><?xml version="1.0" encoding="utf-8"?>
<personList xmlns="http://schemas.microsoft.com/office/spreadsheetml/2018/threadedcomments" xmlns:x="http://schemas.openxmlformats.org/spreadsheetml/2006/main"/>
</file>

<file path=xl/persons/person10.xml><?xml version="1.0" encoding="utf-8"?>
<personList xmlns="http://schemas.microsoft.com/office/spreadsheetml/2018/threadedcomments" xmlns:x="http://schemas.openxmlformats.org/spreadsheetml/2006/main"/>
</file>

<file path=xl/persons/person11.xml><?xml version="1.0" encoding="utf-8"?>
<personList xmlns="http://schemas.microsoft.com/office/spreadsheetml/2018/threadedcomments" xmlns:x="http://schemas.openxmlformats.org/spreadsheetml/2006/main"/>
</file>

<file path=xl/persons/person12.xml><?xml version="1.0" encoding="utf-8"?>
<personList xmlns="http://schemas.microsoft.com/office/spreadsheetml/2018/threadedcomments" xmlns:x="http://schemas.openxmlformats.org/spreadsheetml/2006/main"/>
</file>

<file path=xl/persons/person13.xml><?xml version="1.0" encoding="utf-8"?>
<personList xmlns="http://schemas.microsoft.com/office/spreadsheetml/2018/threadedcomments" xmlns:x="http://schemas.openxmlformats.org/spreadsheetml/2006/main"/>
</file>

<file path=xl/persons/person14.xml><?xml version="1.0" encoding="utf-8"?>
<personList xmlns="http://schemas.microsoft.com/office/spreadsheetml/2018/threadedcomments" xmlns:x="http://schemas.openxmlformats.org/spreadsheetml/2006/main"/>
</file>

<file path=xl/persons/person15.xml><?xml version="1.0" encoding="utf-8"?>
<personList xmlns="http://schemas.microsoft.com/office/spreadsheetml/2018/threadedcomments" xmlns:x="http://schemas.openxmlformats.org/spreadsheetml/2006/main"/>
</file>

<file path=xl/persons/person16.xml><?xml version="1.0" encoding="utf-8"?>
<personList xmlns="http://schemas.microsoft.com/office/spreadsheetml/2018/threadedcomments" xmlns:x="http://schemas.openxmlformats.org/spreadsheetml/2006/main"/>
</file>

<file path=xl/persons/person17.xml><?xml version="1.0" encoding="utf-8"?>
<personList xmlns="http://schemas.microsoft.com/office/spreadsheetml/2018/threadedcomments" xmlns:x="http://schemas.openxmlformats.org/spreadsheetml/2006/main"/>
</file>

<file path=xl/persons/person18.xml><?xml version="1.0" encoding="utf-8"?>
<personList xmlns="http://schemas.microsoft.com/office/spreadsheetml/2018/threadedcomments" xmlns:x="http://schemas.openxmlformats.org/spreadsheetml/2006/main"/>
</file>

<file path=xl/persons/person19.xml><?xml version="1.0" encoding="utf-8"?>
<personList xmlns="http://schemas.microsoft.com/office/spreadsheetml/2018/threadedcomments" xmlns:x="http://schemas.openxmlformats.org/spreadsheetml/2006/main"/>
</file>

<file path=xl/persons/person20.xml><?xml version="1.0" encoding="utf-8"?>
<personList xmlns="http://schemas.microsoft.com/office/spreadsheetml/2018/threadedcomments" xmlns:x="http://schemas.openxmlformats.org/spreadsheetml/2006/main"/>
</file>

<file path=xl/persons/person21.xml><?xml version="1.0" encoding="utf-8"?>
<personList xmlns="http://schemas.microsoft.com/office/spreadsheetml/2018/threadedcomments" xmlns:x="http://schemas.openxmlformats.org/spreadsheetml/2006/main"/>
</file>

<file path=xl/persons/person22.xml><?xml version="1.0" encoding="utf-8"?>
<personList xmlns="http://schemas.microsoft.com/office/spreadsheetml/2018/threadedcomments" xmlns:x="http://schemas.openxmlformats.org/spreadsheetml/2006/main"/>
</file>

<file path=xl/persons/person23.xml><?xml version="1.0" encoding="utf-8"?>
<personList xmlns="http://schemas.microsoft.com/office/spreadsheetml/2018/threadedcomments" xmlns:x="http://schemas.openxmlformats.org/spreadsheetml/2006/main"/>
</file>

<file path=xl/persons/person24.xml><?xml version="1.0" encoding="utf-8"?>
<personList xmlns="http://schemas.microsoft.com/office/spreadsheetml/2018/threadedcomments" xmlns:x="http://schemas.openxmlformats.org/spreadsheetml/2006/main"/>
</file>

<file path=xl/persons/person25.xml><?xml version="1.0" encoding="utf-8"?>
<personList xmlns="http://schemas.microsoft.com/office/spreadsheetml/2018/threadedcomments" xmlns:x="http://schemas.openxmlformats.org/spreadsheetml/2006/main"/>
</file>

<file path=xl/persons/person26.xml><?xml version="1.0" encoding="utf-8"?>
<personList xmlns="http://schemas.microsoft.com/office/spreadsheetml/2018/threadedcomments" xmlns:x="http://schemas.openxmlformats.org/spreadsheetml/2006/main"/>
</file>

<file path=xl/persons/person27.xml><?xml version="1.0" encoding="utf-8"?>
<personList xmlns="http://schemas.microsoft.com/office/spreadsheetml/2018/threadedcomments" xmlns:x="http://schemas.openxmlformats.org/spreadsheetml/2006/main"/>
</file>

<file path=xl/persons/person28.xml><?xml version="1.0" encoding="utf-8"?>
<personList xmlns="http://schemas.microsoft.com/office/spreadsheetml/2018/threadedcomments" xmlns:x="http://schemas.openxmlformats.org/spreadsheetml/2006/main"/>
</file>

<file path=xl/persons/person29.xml><?xml version="1.0" encoding="utf-8"?>
<personList xmlns="http://schemas.microsoft.com/office/spreadsheetml/2018/threadedcomments" xmlns:x="http://schemas.openxmlformats.org/spreadsheetml/2006/main"/>
</file>

<file path=xl/persons/person30.xml><?xml version="1.0" encoding="utf-8"?>
<personList xmlns="http://schemas.microsoft.com/office/spreadsheetml/2018/threadedcomments" xmlns:x="http://schemas.openxmlformats.org/spreadsheetml/2006/main"/>
</file>

<file path=xl/persons/person31.xml><?xml version="1.0" encoding="utf-8"?>
<personList xmlns="http://schemas.microsoft.com/office/spreadsheetml/2018/threadedcomments" xmlns:x="http://schemas.openxmlformats.org/spreadsheetml/2006/main"/>
</file>

<file path=xl/persons/person32.xml><?xml version="1.0" encoding="utf-8"?>
<personList xmlns="http://schemas.microsoft.com/office/spreadsheetml/2018/threadedcomments" xmlns:x="http://schemas.openxmlformats.org/spreadsheetml/2006/main"/>
</file>

<file path=xl/persons/person33.xml><?xml version="1.0" encoding="utf-8"?>
<personList xmlns="http://schemas.microsoft.com/office/spreadsheetml/2018/threadedcomments" xmlns:x="http://schemas.openxmlformats.org/spreadsheetml/2006/main"/>
</file>

<file path=xl/persons/person34.xml><?xml version="1.0" encoding="utf-8"?>
<personList xmlns="http://schemas.microsoft.com/office/spreadsheetml/2018/threadedcomments" xmlns:x="http://schemas.openxmlformats.org/spreadsheetml/2006/main"/>
</file>

<file path=xl/persons/person35.xml><?xml version="1.0" encoding="utf-8"?>
<personList xmlns="http://schemas.microsoft.com/office/spreadsheetml/2018/threadedcomments" xmlns:x="http://schemas.openxmlformats.org/spreadsheetml/2006/main"/>
</file>

<file path=xl/persons/person36.xml><?xml version="1.0" encoding="utf-8"?>
<personList xmlns="http://schemas.microsoft.com/office/spreadsheetml/2018/threadedcomments" xmlns:x="http://schemas.openxmlformats.org/spreadsheetml/2006/main"/>
</file>

<file path=xl/persons/person37.xml><?xml version="1.0" encoding="utf-8"?>
<personList xmlns="http://schemas.microsoft.com/office/spreadsheetml/2018/threadedcomments" xmlns:x="http://schemas.openxmlformats.org/spreadsheetml/2006/main"/>
</file>

<file path=xl/persons/person38.xml><?xml version="1.0" encoding="utf-8"?>
<personList xmlns="http://schemas.microsoft.com/office/spreadsheetml/2018/threadedcomments" xmlns:x="http://schemas.openxmlformats.org/spreadsheetml/2006/main"/>
</file>

<file path=xl/persons/person39.xml><?xml version="1.0" encoding="utf-8"?>
<personList xmlns="http://schemas.microsoft.com/office/spreadsheetml/2018/threadedcomments" xmlns:x="http://schemas.openxmlformats.org/spreadsheetml/2006/main"/>
</file>

<file path=xl/persons/person40.xml><?xml version="1.0" encoding="utf-8"?>
<personList xmlns="http://schemas.microsoft.com/office/spreadsheetml/2018/threadedcomments" xmlns:x="http://schemas.openxmlformats.org/spreadsheetml/2006/main"/>
</file>

<file path=xl/persons/person41.xml><?xml version="1.0" encoding="utf-8"?>
<personList xmlns="http://schemas.microsoft.com/office/spreadsheetml/2018/threadedcomments" xmlns:x="http://schemas.openxmlformats.org/spreadsheetml/2006/main"/>
</file>

<file path=xl/persons/person42.xml><?xml version="1.0" encoding="utf-8"?>
<personList xmlns="http://schemas.microsoft.com/office/spreadsheetml/2018/threadedcomments" xmlns:x="http://schemas.openxmlformats.org/spreadsheetml/2006/main"/>
</file>

<file path=xl/persons/person43.xml><?xml version="1.0" encoding="utf-8"?>
<personList xmlns="http://schemas.microsoft.com/office/spreadsheetml/2018/threadedcomments" xmlns:x="http://schemas.openxmlformats.org/spreadsheetml/2006/main"/>
</file>

<file path=xl/persons/person44.xml><?xml version="1.0" encoding="utf-8"?>
<personList xmlns="http://schemas.microsoft.com/office/spreadsheetml/2018/threadedcomments" xmlns:x="http://schemas.openxmlformats.org/spreadsheetml/2006/main"/>
</file>

<file path=xl/persons/person45.xml><?xml version="1.0" encoding="utf-8"?>
<personList xmlns="http://schemas.microsoft.com/office/spreadsheetml/2018/threadedcomments" xmlns:x="http://schemas.openxmlformats.org/spreadsheetml/2006/main"/>
</file>

<file path=xl/persons/person46.xml><?xml version="1.0" encoding="utf-8"?>
<personList xmlns="http://schemas.microsoft.com/office/spreadsheetml/2018/threadedcomments" xmlns:x="http://schemas.openxmlformats.org/spreadsheetml/2006/main"/>
</file>

<file path=xl/persons/person47.xml><?xml version="1.0" encoding="utf-8"?>
<personList xmlns="http://schemas.microsoft.com/office/spreadsheetml/2018/threadedcomments" xmlns:x="http://schemas.openxmlformats.org/spreadsheetml/2006/main"/>
</file>

<file path=xl/persons/person48.xml><?xml version="1.0" encoding="utf-8"?>
<personList xmlns="http://schemas.microsoft.com/office/spreadsheetml/2018/threadedcomments" xmlns:x="http://schemas.openxmlformats.org/spreadsheetml/2006/main"/>
</file>

<file path=xl/persons/person49.xml><?xml version="1.0" encoding="utf-8"?>
<personList xmlns="http://schemas.microsoft.com/office/spreadsheetml/2018/threadedcomments" xmlns:x="http://schemas.openxmlformats.org/spreadsheetml/2006/main"/>
</file>

<file path=xl/persons/person50.xml><?xml version="1.0" encoding="utf-8"?>
<personList xmlns="http://schemas.microsoft.com/office/spreadsheetml/2018/threadedcomments" xmlns:x="http://schemas.openxmlformats.org/spreadsheetml/2006/main"/>
</file>

<file path=xl/persons/person51.xml><?xml version="1.0" encoding="utf-8"?>
<personList xmlns="http://schemas.microsoft.com/office/spreadsheetml/2018/threadedcomments" xmlns:x="http://schemas.openxmlformats.org/spreadsheetml/2006/main"/>
</file>

<file path=xl/persons/person52.xml><?xml version="1.0" encoding="utf-8"?>
<personList xmlns="http://schemas.microsoft.com/office/spreadsheetml/2018/threadedcomments" xmlns:x="http://schemas.openxmlformats.org/spreadsheetml/2006/main"/>
</file>

<file path=xl/persons/person53.xml><?xml version="1.0" encoding="utf-8"?>
<personList xmlns="http://schemas.microsoft.com/office/spreadsheetml/2018/threadedcomments" xmlns:x="http://schemas.openxmlformats.org/spreadsheetml/2006/main"/>
</file>

<file path=xl/persons/person54.xml><?xml version="1.0" encoding="utf-8"?>
<personList xmlns="http://schemas.microsoft.com/office/spreadsheetml/2018/threadedcomments" xmlns:x="http://schemas.openxmlformats.org/spreadsheetml/2006/main"/>
</file>

<file path=xl/persons/person55.xml><?xml version="1.0" encoding="utf-8"?>
<personList xmlns="http://schemas.microsoft.com/office/spreadsheetml/2018/threadedcomments" xmlns:x="http://schemas.openxmlformats.org/spreadsheetml/2006/main"/>
</file>

<file path=xl/persons/person56.xml><?xml version="1.0" encoding="utf-8"?>
<personList xmlns="http://schemas.microsoft.com/office/spreadsheetml/2018/threadedcomments" xmlns:x="http://schemas.openxmlformats.org/spreadsheetml/2006/main"/>
</file>

<file path=xl/persons/person57.xml><?xml version="1.0" encoding="utf-8"?>
<personList xmlns="http://schemas.microsoft.com/office/spreadsheetml/2018/threadedcomments" xmlns:x="http://schemas.openxmlformats.org/spreadsheetml/2006/main"/>
</file>

<file path=xl/persons/person58.xml><?xml version="1.0" encoding="utf-8"?>
<personList xmlns="http://schemas.microsoft.com/office/spreadsheetml/2018/threadedcomments" xmlns:x="http://schemas.openxmlformats.org/spreadsheetml/2006/main"/>
</file>

<file path=xl/persons/person59.xml><?xml version="1.0" encoding="utf-8"?>
<personList xmlns="http://schemas.microsoft.com/office/spreadsheetml/2018/threadedcomments" xmlns:x="http://schemas.openxmlformats.org/spreadsheetml/2006/main"/>
</file>

<file path=xl/persons/person60.xml><?xml version="1.0" encoding="utf-8"?>
<personList xmlns="http://schemas.microsoft.com/office/spreadsheetml/2018/threadedcomments" xmlns:x="http://schemas.openxmlformats.org/spreadsheetml/2006/main"/>
</file>

<file path=xl/persons/person61.xml><?xml version="1.0" encoding="utf-8"?>
<personList xmlns="http://schemas.microsoft.com/office/spreadsheetml/2018/threadedcomments" xmlns:x="http://schemas.openxmlformats.org/spreadsheetml/2006/main"/>
</file>

<file path=xl/persons/person62.xml><?xml version="1.0" encoding="utf-8"?>
<personList xmlns="http://schemas.microsoft.com/office/spreadsheetml/2018/threadedcomments" xmlns:x="http://schemas.openxmlformats.org/spreadsheetml/2006/main"/>
</file>

<file path=xl/persons/person63.xml><?xml version="1.0" encoding="utf-8"?>
<personList xmlns="http://schemas.microsoft.com/office/spreadsheetml/2018/threadedcomments" xmlns:x="http://schemas.openxmlformats.org/spreadsheetml/2006/main"/>
</file>

<file path=xl/persons/person64.xml><?xml version="1.0" encoding="utf-8"?>
<personList xmlns="http://schemas.microsoft.com/office/spreadsheetml/2018/threadedcomments" xmlns:x="http://schemas.openxmlformats.org/spreadsheetml/2006/main"/>
</file>

<file path=xl/persons/person65.xml><?xml version="1.0" encoding="utf-8"?>
<personList xmlns="http://schemas.microsoft.com/office/spreadsheetml/2018/threadedcomments" xmlns:x="http://schemas.openxmlformats.org/spreadsheetml/2006/main"/>
</file>

<file path=xl/persons/person66.xml><?xml version="1.0" encoding="utf-8"?>
<personList xmlns="http://schemas.microsoft.com/office/spreadsheetml/2018/threadedcomments" xmlns:x="http://schemas.openxmlformats.org/spreadsheetml/2006/main"/>
</file>

<file path=xl/persons/person67.xml><?xml version="1.0" encoding="utf-8"?>
<personList xmlns="http://schemas.microsoft.com/office/spreadsheetml/2018/threadedcomments" xmlns:x="http://schemas.openxmlformats.org/spreadsheetml/2006/main"/>
</file>

<file path=xl/persons/person68.xml><?xml version="1.0" encoding="utf-8"?>
<personList xmlns="http://schemas.microsoft.com/office/spreadsheetml/2018/threadedcomments" xmlns:x="http://schemas.openxmlformats.org/spreadsheetml/2006/main"/>
</file>

<file path=xl/persons/person69.xml><?xml version="1.0" encoding="utf-8"?>
<personList xmlns="http://schemas.microsoft.com/office/spreadsheetml/2018/threadedcomments" xmlns:x="http://schemas.openxmlformats.org/spreadsheetml/2006/main"/>
</file>

<file path=xl/persons/person70.xml><?xml version="1.0" encoding="utf-8"?>
<personList xmlns="http://schemas.microsoft.com/office/spreadsheetml/2018/threadedcomments" xmlns:x="http://schemas.openxmlformats.org/spreadsheetml/2006/main"/>
</file>

<file path=xl/persons/person71.xml><?xml version="1.0" encoding="utf-8"?>
<personList xmlns="http://schemas.microsoft.com/office/spreadsheetml/2018/threadedcomments" xmlns:x="http://schemas.openxmlformats.org/spreadsheetml/2006/main"/>
</file>

<file path=xl/persons/person72.xml><?xml version="1.0" encoding="utf-8"?>
<personList xmlns="http://schemas.microsoft.com/office/spreadsheetml/2018/threadedcomments" xmlns:x="http://schemas.openxmlformats.org/spreadsheetml/2006/main"/>
</file>

<file path=xl/persons/person73.xml><?xml version="1.0" encoding="utf-8"?>
<personList xmlns="http://schemas.microsoft.com/office/spreadsheetml/2018/threadedcomments" xmlns:x="http://schemas.openxmlformats.org/spreadsheetml/2006/main"/>
</file>

<file path=xl/persons/person74.xml><?xml version="1.0" encoding="utf-8"?>
<personList xmlns="http://schemas.microsoft.com/office/spreadsheetml/2018/threadedcomments" xmlns:x="http://schemas.openxmlformats.org/spreadsheetml/2006/main"/>
</file>

<file path=xl/persons/person75.xml><?xml version="1.0" encoding="utf-8"?>
<personList xmlns="http://schemas.microsoft.com/office/spreadsheetml/2018/threadedcomments" xmlns:x="http://schemas.openxmlformats.org/spreadsheetml/2006/main"/>
</file>

<file path=xl/persons/person76.xml><?xml version="1.0" encoding="utf-8"?>
<personList xmlns="http://schemas.microsoft.com/office/spreadsheetml/2018/threadedcomments" xmlns:x="http://schemas.openxmlformats.org/spreadsheetml/2006/main"/>
</file>

<file path=xl/persons/person77.xml><?xml version="1.0" encoding="utf-8"?>
<personList xmlns="http://schemas.microsoft.com/office/spreadsheetml/2018/threadedcomments" xmlns:x="http://schemas.openxmlformats.org/spreadsheetml/2006/main"/>
</file>

<file path=xl/persons/person78.xml><?xml version="1.0" encoding="utf-8"?>
<personList xmlns="http://schemas.microsoft.com/office/spreadsheetml/2018/threadedcomments" xmlns:x="http://schemas.openxmlformats.org/spreadsheetml/2006/main"/>
</file>

<file path=xl/persons/person79.xml><?xml version="1.0" encoding="utf-8"?>
<personList xmlns="http://schemas.microsoft.com/office/spreadsheetml/2018/threadedcomments" xmlns:x="http://schemas.openxmlformats.org/spreadsheetml/2006/main"/>
</file>

<file path=xl/persons/person80.xml><?xml version="1.0" encoding="utf-8"?>
<personList xmlns="http://schemas.microsoft.com/office/spreadsheetml/2018/threadedcomments" xmlns:x="http://schemas.openxmlformats.org/spreadsheetml/2006/main"/>
</file>

<file path=xl/persons/person81.xml><?xml version="1.0" encoding="utf-8"?>
<personList xmlns="http://schemas.microsoft.com/office/spreadsheetml/2018/threadedcomments" xmlns:x="http://schemas.openxmlformats.org/spreadsheetml/2006/main"/>
</file>

<file path=xl/persons/person82.xml><?xml version="1.0" encoding="utf-8"?>
<personList xmlns="http://schemas.microsoft.com/office/spreadsheetml/2018/threadedcomments" xmlns:x="http://schemas.openxmlformats.org/spreadsheetml/2006/main"/>
</file>

<file path=xl/persons/person83.xml><?xml version="1.0" encoding="utf-8"?>
<personList xmlns="http://schemas.microsoft.com/office/spreadsheetml/2018/threadedcomments" xmlns:x="http://schemas.openxmlformats.org/spreadsheetml/2006/main"/>
</file>

<file path=xl/persons/person84.xml><?xml version="1.0" encoding="utf-8"?>
<personList xmlns="http://schemas.microsoft.com/office/spreadsheetml/2018/threadedcomments" xmlns:x="http://schemas.openxmlformats.org/spreadsheetml/2006/main"/>
</file>

<file path=xl/persons/person85.xml><?xml version="1.0" encoding="utf-8"?>
<personList xmlns="http://schemas.microsoft.com/office/spreadsheetml/2018/threadedcomments" xmlns:x="http://schemas.openxmlformats.org/spreadsheetml/2006/main"/>
</file>

<file path=xl/persons/person86.xml><?xml version="1.0" encoding="utf-8"?>
<personList xmlns="http://schemas.microsoft.com/office/spreadsheetml/2018/threadedcomments" xmlns:x="http://schemas.openxmlformats.org/spreadsheetml/2006/main"/>
</file>

<file path=xl/persons/person87.xml><?xml version="1.0" encoding="utf-8"?>
<personList xmlns="http://schemas.microsoft.com/office/spreadsheetml/2018/threadedcomments" xmlns:x="http://schemas.openxmlformats.org/spreadsheetml/2006/main"/>
</file>

<file path=xl/persons/person88.xml><?xml version="1.0" encoding="utf-8"?>
<personList xmlns="http://schemas.microsoft.com/office/spreadsheetml/2018/threadedcomments" xmlns:x="http://schemas.openxmlformats.org/spreadsheetml/2006/main"/>
</file>

<file path=xl/persons/person89.xml><?xml version="1.0" encoding="utf-8"?>
<personList xmlns="http://schemas.microsoft.com/office/spreadsheetml/2018/threadedcomments" xmlns:x="http://schemas.openxmlformats.org/spreadsheetml/2006/main"/>
</file>

<file path=xl/persons/person90.xml><?xml version="1.0" encoding="utf-8"?>
<personList xmlns="http://schemas.microsoft.com/office/spreadsheetml/2018/threadedcomments" xmlns:x="http://schemas.openxmlformats.org/spreadsheetml/2006/main"/>
</file>

<file path=xl/persons/person91.xml><?xml version="1.0" encoding="utf-8"?>
<personList xmlns="http://schemas.microsoft.com/office/spreadsheetml/2018/threadedcomments" xmlns:x="http://schemas.openxmlformats.org/spreadsheetml/2006/main"/>
</file>

<file path=xl/persons/person92.xml><?xml version="1.0" encoding="utf-8"?>
<personList xmlns="http://schemas.microsoft.com/office/spreadsheetml/2018/threadedcomments" xmlns:x="http://schemas.openxmlformats.org/spreadsheetml/2006/main"/>
</file>

<file path=xl/persons/person93.xml><?xml version="1.0" encoding="utf-8"?>
<personList xmlns="http://schemas.microsoft.com/office/spreadsheetml/2018/threadedcomments" xmlns:x="http://schemas.openxmlformats.org/spreadsheetml/2006/main"/>
</file>

<file path=xl/persons/person94.xml><?xml version="1.0" encoding="utf-8"?>
<personList xmlns="http://schemas.microsoft.com/office/spreadsheetml/2018/threadedcomments" xmlns:x="http://schemas.openxmlformats.org/spreadsheetml/2006/main"/>
</file>

<file path=xl/persons/person95.xml><?xml version="1.0" encoding="utf-8"?>
<personList xmlns="http://schemas.microsoft.com/office/spreadsheetml/2018/threadedcomments" xmlns:x="http://schemas.openxmlformats.org/spreadsheetml/2006/main"/>
</file>

<file path=xl/persons/person96.xml><?xml version="1.0" encoding="utf-8"?>
<personList xmlns="http://schemas.microsoft.com/office/spreadsheetml/2018/threadedcomments" xmlns:x="http://schemas.openxmlformats.org/spreadsheetml/2006/main"/>
</file>

<file path=xl/persons/person97.xml><?xml version="1.0" encoding="utf-8"?>
<personList xmlns="http://schemas.microsoft.com/office/spreadsheetml/2018/threadedcomments" xmlns:x="http://schemas.openxmlformats.org/spreadsheetml/2006/main"/>
</file>

<file path=xl/persons/person98.xml><?xml version="1.0" encoding="utf-8"?>
<personList xmlns="http://schemas.microsoft.com/office/spreadsheetml/2018/threadedcomments" xmlns:x="http://schemas.openxmlformats.org/spreadsheetml/2006/main"/>
</file>

<file path=xl/persons/person99.xml><?xml version="1.0" encoding="utf-8"?>
<personList xmlns="http://schemas.microsoft.com/office/spreadsheetml/2018/threadedcomments" xmlns:x="http://schemas.openxmlformats.org/spreadsheetml/2006/main"/>
</file>

<file path=xl/persons/person100.xml><?xml version="1.0" encoding="utf-8"?>
<personList xmlns="http://schemas.microsoft.com/office/spreadsheetml/2018/threadedcomments" xmlns:x="http://schemas.openxmlformats.org/spreadsheetml/2006/main"/>
</file>

<file path=xl/persons/person101.xml><?xml version="1.0" encoding="utf-8"?>
<personList xmlns="http://schemas.microsoft.com/office/spreadsheetml/2018/threadedcomments" xmlns:x="http://schemas.openxmlformats.org/spreadsheetml/2006/main"/>
</file>

<file path=xl/persons/person102.xml><?xml version="1.0" encoding="utf-8"?>
<personList xmlns="http://schemas.microsoft.com/office/spreadsheetml/2018/threadedcomments" xmlns:x="http://schemas.openxmlformats.org/spreadsheetml/2006/main"/>
</file>

<file path=xl/persons/person103.xml><?xml version="1.0" encoding="utf-8"?>
<personList xmlns="http://schemas.microsoft.com/office/spreadsheetml/2018/threadedcomments" xmlns:x="http://schemas.openxmlformats.org/spreadsheetml/2006/main"/>
</file>

<file path=xl/persons/person104.xml><?xml version="1.0" encoding="utf-8"?>
<personList xmlns="http://schemas.microsoft.com/office/spreadsheetml/2018/threadedcomments" xmlns:x="http://schemas.openxmlformats.org/spreadsheetml/2006/main"/>
</file>

<file path=xl/persons/person105.xml><?xml version="1.0" encoding="utf-8"?>
<personList xmlns="http://schemas.microsoft.com/office/spreadsheetml/2018/threadedcomments" xmlns:x="http://schemas.openxmlformats.org/spreadsheetml/2006/main"/>
</file>

<file path=xl/persons/person106.xml><?xml version="1.0" encoding="utf-8"?>
<personList xmlns="http://schemas.microsoft.com/office/spreadsheetml/2018/threadedcomments" xmlns:x="http://schemas.openxmlformats.org/spreadsheetml/2006/main"/>
</file>

<file path=xl/persons/person107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79980-A477-4B00-B452-4979B2E867A7}">
  <dimension ref="A1:S28"/>
  <sheetViews>
    <sheetView zoomScale="148" zoomScaleNormal="148" workbookViewId="0">
      <selection activeCell="G35" sqref="G35"/>
    </sheetView>
  </sheetViews>
  <sheetFormatPr defaultRowHeight="15" x14ac:dyDescent="0.3"/>
  <sheetData>
    <row r="1" spans="1:19" x14ac:dyDescent="0.3">
      <c r="A1" s="147" t="s">
        <v>240</v>
      </c>
      <c r="B1" s="176" t="s">
        <v>194</v>
      </c>
      <c r="C1" s="176" t="s">
        <v>237</v>
      </c>
      <c r="D1" s="156"/>
    </row>
    <row r="2" spans="1:19" x14ac:dyDescent="0.3">
      <c r="A2" s="156">
        <v>3</v>
      </c>
      <c r="B2" s="190">
        <f>'2026 m. asig. savaran. f-joms'!C37</f>
        <v>45405</v>
      </c>
      <c r="C2" s="156">
        <f>'2026 m. asig. savaran. f-joms'!D37</f>
        <v>22651.9</v>
      </c>
      <c r="D2" s="156" t="s">
        <v>182</v>
      </c>
    </row>
    <row r="3" spans="1:19" x14ac:dyDescent="0.3">
      <c r="A3" s="156">
        <v>4</v>
      </c>
      <c r="B3" s="156">
        <f>'  2026 m. deleg. f-joms '!C38</f>
        <v>2320.616</v>
      </c>
      <c r="C3" s="156">
        <f>'  2026 m. deleg. f-joms '!D38</f>
        <v>1015.5999999999999</v>
      </c>
      <c r="D3" s="156" t="s">
        <v>40</v>
      </c>
    </row>
    <row r="4" spans="1:19" x14ac:dyDescent="0.3">
      <c r="A4" s="156">
        <v>5</v>
      </c>
      <c r="B4" s="156">
        <f>'2026 m. ugdymo reikmėms'!C42</f>
        <v>12225.300000000001</v>
      </c>
      <c r="C4" s="156">
        <f>'2026 m. ugdymo reikmėms'!D42</f>
        <v>10388.9</v>
      </c>
      <c r="D4" s="156" t="s">
        <v>180</v>
      </c>
    </row>
    <row r="5" spans="1:19" x14ac:dyDescent="0.3">
      <c r="A5" s="156">
        <v>6</v>
      </c>
      <c r="B5" s="156">
        <f>'2026 m. kitos dotacijos'!C35</f>
        <v>6666.27</v>
      </c>
      <c r="C5" s="156">
        <f>'2026 m. kitos dotacijos'!D35</f>
        <v>443.84300000000002</v>
      </c>
      <c r="D5" s="156" t="s">
        <v>181</v>
      </c>
    </row>
    <row r="6" spans="1:19" x14ac:dyDescent="0.3">
      <c r="A6" s="156">
        <v>7</v>
      </c>
      <c r="B6" s="156">
        <f>'2026 m. ES lėšos'!C39</f>
        <v>2489.3000000000002</v>
      </c>
      <c r="C6" s="156">
        <f>'2026 m. ES lėšos'!D39</f>
        <v>28.6</v>
      </c>
      <c r="D6" s="156" t="s">
        <v>167</v>
      </c>
    </row>
    <row r="7" spans="1:19" x14ac:dyDescent="0.3">
      <c r="A7" s="156">
        <v>8</v>
      </c>
      <c r="B7" s="156">
        <f>'2026 m. BĮ lėšų asignavimai'!C36</f>
        <v>3600.5000000000005</v>
      </c>
      <c r="C7" s="156">
        <f>'2026 m. BĮ lėšų asignavimai'!D36</f>
        <v>1291.6000000000001</v>
      </c>
      <c r="D7" s="156" t="s">
        <v>38</v>
      </c>
    </row>
    <row r="8" spans="1:19" x14ac:dyDescent="0.3">
      <c r="A8" s="156">
        <v>8</v>
      </c>
      <c r="B8" s="156">
        <f>'2026 m. BĮ lėšų asignavimai'!E36</f>
        <v>584.9</v>
      </c>
      <c r="C8" s="156">
        <f>'2026 m. BĮ lėšų asignavimai'!F36</f>
        <v>0</v>
      </c>
      <c r="D8" s="156" t="s">
        <v>39</v>
      </c>
    </row>
    <row r="9" spans="1:19" x14ac:dyDescent="0.3">
      <c r="A9" s="156" t="s">
        <v>238</v>
      </c>
      <c r="B9" s="160">
        <f>SUM(B2:B8)</f>
        <v>73291.885999999999</v>
      </c>
      <c r="C9" s="160">
        <f>SUM(C2:C8)</f>
        <v>35820.442999999999</v>
      </c>
      <c r="D9" s="156"/>
    </row>
    <row r="10" spans="1:19" x14ac:dyDescent="0.3">
      <c r="A10" s="156" t="s">
        <v>239</v>
      </c>
      <c r="B10" s="157">
        <f>'pajamų priedas'!G42</f>
        <v>73380.885999999999</v>
      </c>
      <c r="C10" s="156"/>
      <c r="D10" s="156"/>
    </row>
    <row r="11" spans="1:19" x14ac:dyDescent="0.3">
      <c r="A11" s="156"/>
      <c r="B11" s="156">
        <f>B10-B9</f>
        <v>89</v>
      </c>
      <c r="C11" s="156"/>
      <c r="D11" s="156"/>
    </row>
    <row r="12" spans="1:19" hidden="1" x14ac:dyDescent="0.3">
      <c r="A12" t="s">
        <v>176</v>
      </c>
      <c r="B12">
        <f>'  2026 m. deleg. f-joms '!C38+'2026 m. ugdymo reikmėms'!C42+'2026 m. kitos dotacijos'!C26+'2026 m. kitos dotacijos'!C29</f>
        <v>15007.416000000001</v>
      </c>
      <c r="C12">
        <f>'  2026 m. deleg. f-joms '!D38+'2026 m. ugdymo reikmėms'!D42+'2026 m. kitos dotacijos'!D26+'2026 m. kitos dotacijos'!D29</f>
        <v>11684.300000000001</v>
      </c>
    </row>
    <row r="13" spans="1:19" hidden="1" x14ac:dyDescent="0.3">
      <c r="A13" t="s">
        <v>208</v>
      </c>
      <c r="B13">
        <f>'2026 m. kitos dotacijos'!C9+'2026 m. kitos dotacijos'!C22+'2026 m. kitos dotacijos'!C24+'2026 m. kitos dotacijos'!C33</f>
        <v>6158.77</v>
      </c>
      <c r="C13">
        <f>'2026 m. kitos dotacijos'!D9+'2026 m. kitos dotacijos'!D22+'2026 m. kitos dotacijos'!D24+'2026 m. kitos dotacijos'!D33</f>
        <v>118.7</v>
      </c>
    </row>
    <row r="14" spans="1:19" hidden="1" x14ac:dyDescent="0.3">
      <c r="A14" s="156"/>
      <c r="B14" s="253">
        <v>3</v>
      </c>
      <c r="C14" s="253"/>
      <c r="D14" s="255">
        <v>4</v>
      </c>
      <c r="E14" s="255"/>
      <c r="F14" s="253">
        <v>5</v>
      </c>
      <c r="G14" s="253"/>
      <c r="H14" s="254">
        <v>6</v>
      </c>
      <c r="I14" s="254"/>
      <c r="J14" s="253">
        <v>7</v>
      </c>
      <c r="K14" s="253"/>
      <c r="L14" s="254">
        <v>8</v>
      </c>
      <c r="M14" s="254"/>
      <c r="N14" s="253">
        <v>9</v>
      </c>
      <c r="O14" s="253"/>
      <c r="P14" s="254">
        <v>10</v>
      </c>
      <c r="Q14" s="254"/>
      <c r="R14" s="253" t="s">
        <v>194</v>
      </c>
      <c r="S14" s="253"/>
    </row>
    <row r="15" spans="1:19" hidden="1" x14ac:dyDescent="0.3">
      <c r="A15" s="156">
        <v>1</v>
      </c>
      <c r="B15" s="156" t="e">
        <f>'2026 m. asig. savaran. f-joms'!#REF!</f>
        <v>#REF!</v>
      </c>
      <c r="C15" s="156" t="e">
        <f>'2026 m. asig. savaran. f-joms'!#REF!</f>
        <v>#REF!</v>
      </c>
      <c r="D15" s="156"/>
      <c r="E15" s="156"/>
      <c r="F15" s="156"/>
      <c r="G15" s="156"/>
      <c r="H15" s="156"/>
      <c r="I15" s="156"/>
      <c r="J15" s="156" t="e">
        <f>'2026 m. ES lėšos'!#REF!</f>
        <v>#REF!</v>
      </c>
      <c r="K15" s="156" t="e">
        <f>'2026 m. ES lėšos'!#REF!</f>
        <v>#REF!</v>
      </c>
      <c r="L15" s="156" t="e">
        <f>'2026 m. BĮ lėšų asignavimai'!#REF!+'2026 m. BĮ lėšų asignavimai'!#REF!</f>
        <v>#REF!</v>
      </c>
      <c r="M15" s="156" t="e">
        <f>'2026 m. BĮ lėšų asignavimai'!#REF!+'2026 m. BĮ lėšų asignavimai'!#REF!</f>
        <v>#REF!</v>
      </c>
      <c r="N15" s="156"/>
      <c r="O15" s="156"/>
      <c r="P15" s="156"/>
      <c r="Q15" s="156"/>
      <c r="R15" s="159" t="e">
        <f>B15+D15+F15+H15+J15+L15+N15+P15</f>
        <v>#REF!</v>
      </c>
      <c r="S15" s="159" t="e">
        <f>C15+E15+G15+I15+K15+M15+O15+Q15</f>
        <v>#REF!</v>
      </c>
    </row>
    <row r="16" spans="1:19" hidden="1" x14ac:dyDescent="0.3">
      <c r="A16" s="156">
        <v>2</v>
      </c>
      <c r="B16" s="156" t="e">
        <f>'2026 m. asig. savaran. f-joms'!#REF!</f>
        <v>#REF!</v>
      </c>
      <c r="C16" s="156" t="e">
        <f>'2026 m. asig. savaran. f-joms'!#REF!</f>
        <v>#REF!</v>
      </c>
      <c r="D16" s="156"/>
      <c r="E16" s="156"/>
      <c r="F16" s="156"/>
      <c r="G16" s="156"/>
      <c r="H16" s="156"/>
      <c r="I16" s="156"/>
      <c r="J16" s="156"/>
      <c r="K16" s="156"/>
      <c r="L16" s="156" t="e">
        <f>'2026 m. BĮ lėšų asignavimai'!#REF!+'2026 m. BĮ lėšų asignavimai'!#REF!</f>
        <v>#REF!</v>
      </c>
      <c r="M16" s="156" t="e">
        <f>'2026 m. BĮ lėšų asignavimai'!#REF!+'2026 m. BĮ lėšų asignavimai'!#REF!</f>
        <v>#REF!</v>
      </c>
      <c r="N16" s="156"/>
      <c r="O16" s="156"/>
      <c r="P16" s="156"/>
      <c r="Q16" s="156"/>
      <c r="R16" s="159" t="e">
        <f t="shared" ref="R16:S24" si="0">B16+D16+F16+H16+J16+L16+N16+P16</f>
        <v>#REF!</v>
      </c>
      <c r="S16" s="159" t="e">
        <f t="shared" si="0"/>
        <v>#REF!</v>
      </c>
    </row>
    <row r="17" spans="1:19" hidden="1" x14ac:dyDescent="0.3">
      <c r="A17" s="156">
        <v>3</v>
      </c>
      <c r="B17" s="156" t="e">
        <f>'2026 m. asig. savaran. f-joms'!#REF!</f>
        <v>#REF!</v>
      </c>
      <c r="C17" s="156" t="e">
        <f>'2026 m. asig. savaran. f-joms'!#REF!</f>
        <v>#REF!</v>
      </c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9" t="e">
        <f t="shared" si="0"/>
        <v>#REF!</v>
      </c>
      <c r="S17" s="159" t="e">
        <f t="shared" si="0"/>
        <v>#REF!</v>
      </c>
    </row>
    <row r="18" spans="1:19" hidden="1" x14ac:dyDescent="0.3">
      <c r="A18" s="156">
        <v>4</v>
      </c>
      <c r="B18" s="156" t="e">
        <f>'2026 m. asig. savaran. f-joms'!#REF!</f>
        <v>#REF!</v>
      </c>
      <c r="C18" s="156" t="e">
        <f>'2026 m. asig. savaran. f-joms'!#REF!</f>
        <v>#REF!</v>
      </c>
      <c r="D18" s="156"/>
      <c r="E18" s="156"/>
      <c r="F18" s="156"/>
      <c r="G18" s="156"/>
      <c r="H18" s="156"/>
      <c r="I18" s="156"/>
      <c r="J18" s="156" t="e">
        <f>'2026 m. ES lėšos'!#REF!</f>
        <v>#REF!</v>
      </c>
      <c r="K18" s="156" t="e">
        <f>'2026 m. ES lėšos'!#REF!</f>
        <v>#REF!</v>
      </c>
      <c r="L18" s="156" t="e">
        <f>'2026 m. BĮ lėšų asignavimai'!#REF!+'2026 m. BĮ lėšų asignavimai'!#REF!</f>
        <v>#REF!</v>
      </c>
      <c r="M18" s="156" t="e">
        <f>'2026 m. BĮ lėšų asignavimai'!#REF!+'2026 m. BĮ lėšų asignavimai'!#REF!</f>
        <v>#REF!</v>
      </c>
      <c r="N18" s="156"/>
      <c r="O18" s="156"/>
      <c r="P18" s="156"/>
      <c r="Q18" s="156"/>
      <c r="R18" s="159" t="e">
        <f t="shared" si="0"/>
        <v>#REF!</v>
      </c>
      <c r="S18" s="159" t="e">
        <f t="shared" si="0"/>
        <v>#REF!</v>
      </c>
    </row>
    <row r="19" spans="1:19" hidden="1" x14ac:dyDescent="0.3">
      <c r="A19" s="156">
        <v>5</v>
      </c>
      <c r="B19" s="156" t="e">
        <f>'2026 m. asig. savaran. f-joms'!#REF!</f>
        <v>#REF!</v>
      </c>
      <c r="C19" s="156" t="e">
        <f>'2026 m. asig. savaran. f-joms'!#REF!</f>
        <v>#REF!</v>
      </c>
      <c r="D19" s="156"/>
      <c r="E19" s="156"/>
      <c r="F19" s="156"/>
      <c r="G19" s="156"/>
      <c r="H19" s="156"/>
      <c r="I19" s="156"/>
      <c r="J19" s="156"/>
      <c r="K19" s="156"/>
      <c r="L19" s="156"/>
      <c r="M19" s="156"/>
      <c r="N19" s="156"/>
      <c r="O19" s="156"/>
      <c r="P19" s="156"/>
      <c r="Q19" s="156"/>
      <c r="R19" s="159" t="e">
        <f t="shared" si="0"/>
        <v>#REF!</v>
      </c>
      <c r="S19" s="159" t="e">
        <f t="shared" si="0"/>
        <v>#REF!</v>
      </c>
    </row>
    <row r="20" spans="1:19" hidden="1" x14ac:dyDescent="0.3">
      <c r="A20" s="156">
        <v>6</v>
      </c>
      <c r="B20" s="156" t="e">
        <f>'2026 m. asig. savaran. f-joms'!#REF!</f>
        <v>#REF!</v>
      </c>
      <c r="C20" s="156" t="e">
        <f>'2026 m. asig. savaran. f-joms'!#REF!</f>
        <v>#REF!</v>
      </c>
      <c r="D20" s="156"/>
      <c r="E20" s="156"/>
      <c r="F20" s="156"/>
      <c r="G20" s="156"/>
      <c r="H20" s="156"/>
      <c r="I20" s="156"/>
      <c r="J20" s="156" t="e">
        <f>'2026 m. ES lėšos'!#REF!</f>
        <v>#REF!</v>
      </c>
      <c r="K20" s="156" t="e">
        <f>'2026 m. ES lėšos'!#REF!</f>
        <v>#REF!</v>
      </c>
      <c r="L20" s="156" t="e">
        <f>'2026 m. BĮ lėšų asignavimai'!#REF!+'2026 m. BĮ lėšų asignavimai'!#REF!</f>
        <v>#REF!</v>
      </c>
      <c r="M20" s="156" t="e">
        <f>'2026 m. BĮ lėšų asignavimai'!#REF!+'2026 m. BĮ lėšų asignavimai'!#REF!</f>
        <v>#REF!</v>
      </c>
      <c r="N20" s="156"/>
      <c r="O20" s="156"/>
      <c r="P20" s="156"/>
      <c r="Q20" s="156"/>
      <c r="R20" s="159" t="e">
        <f t="shared" si="0"/>
        <v>#REF!</v>
      </c>
      <c r="S20" s="159" t="e">
        <f t="shared" si="0"/>
        <v>#REF!</v>
      </c>
    </row>
    <row r="21" spans="1:19" hidden="1" x14ac:dyDescent="0.3">
      <c r="A21" s="156">
        <v>7</v>
      </c>
      <c r="B21" s="156" t="e">
        <f>'2026 m. asig. savaran. f-joms'!#REF!</f>
        <v>#REF!</v>
      </c>
      <c r="C21" s="156" t="e">
        <f>'2026 m. asig. savaran. f-joms'!#REF!</f>
        <v>#REF!</v>
      </c>
      <c r="D21" s="156"/>
      <c r="E21" s="156"/>
      <c r="F21" s="156"/>
      <c r="G21" s="156"/>
      <c r="H21" s="156"/>
      <c r="I21" s="156"/>
      <c r="J21" s="156" t="e">
        <f>'2026 m. ES lėšos'!#REF!</f>
        <v>#REF!</v>
      </c>
      <c r="K21" s="156" t="e">
        <f>'2026 m. ES lėšos'!#REF!</f>
        <v>#REF!</v>
      </c>
      <c r="L21" s="156" t="e">
        <f>'2026 m. BĮ lėšų asignavimai'!#REF!+'2026 m. BĮ lėšų asignavimai'!#REF!</f>
        <v>#REF!</v>
      </c>
      <c r="M21" s="156" t="e">
        <f>'2026 m. BĮ lėšų asignavimai'!#REF!+'2026 m. BĮ lėšų asignavimai'!#REF!</f>
        <v>#REF!</v>
      </c>
      <c r="N21" s="156"/>
      <c r="O21" s="156"/>
      <c r="P21" s="156"/>
      <c r="Q21" s="156"/>
      <c r="R21" s="159" t="e">
        <f t="shared" si="0"/>
        <v>#REF!</v>
      </c>
      <c r="S21" s="159" t="e">
        <f t="shared" si="0"/>
        <v>#REF!</v>
      </c>
    </row>
    <row r="22" spans="1:19" hidden="1" x14ac:dyDescent="0.3">
      <c r="A22" s="156">
        <v>8</v>
      </c>
      <c r="B22" s="156" t="e">
        <f>'2026 m. asig. savaran. f-joms'!#REF!</f>
        <v>#REF!</v>
      </c>
      <c r="C22" s="156" t="e">
        <f>'2026 m. asig. savaran. f-joms'!#REF!</f>
        <v>#REF!</v>
      </c>
      <c r="D22" s="156"/>
      <c r="E22" s="156"/>
      <c r="F22" s="156"/>
      <c r="G22" s="156"/>
      <c r="H22" s="156"/>
      <c r="I22" s="156"/>
      <c r="J22" s="156" t="e">
        <f>'2026 m. ES lėšos'!#REF!</f>
        <v>#REF!</v>
      </c>
      <c r="K22" s="156" t="e">
        <f>'2026 m. ES lėšos'!#REF!</f>
        <v>#REF!</v>
      </c>
      <c r="L22" s="156" t="e">
        <f>'2026 m. BĮ lėšų asignavimai'!#REF!+'2026 m. BĮ lėšų asignavimai'!#REF!</f>
        <v>#REF!</v>
      </c>
      <c r="M22" s="156" t="e">
        <f>'2026 m. BĮ lėšų asignavimai'!#REF!+'2026 m. BĮ lėšų asignavimai'!#REF!</f>
        <v>#REF!</v>
      </c>
      <c r="N22" s="156"/>
      <c r="O22" s="156"/>
      <c r="P22" s="156"/>
      <c r="Q22" s="156"/>
      <c r="R22" s="159" t="e">
        <f t="shared" si="0"/>
        <v>#REF!</v>
      </c>
      <c r="S22" s="159" t="e">
        <f t="shared" si="0"/>
        <v>#REF!</v>
      </c>
    </row>
    <row r="23" spans="1:19" hidden="1" x14ac:dyDescent="0.3">
      <c r="A23" s="156">
        <v>9</v>
      </c>
      <c r="B23" s="156" t="e">
        <f>'2026 m. asig. savaran. f-joms'!#REF!</f>
        <v>#REF!</v>
      </c>
      <c r="C23" s="156" t="e">
        <f>'2026 m. asig. savaran. f-joms'!#REF!</f>
        <v>#REF!</v>
      </c>
      <c r="D23" s="156"/>
      <c r="E23" s="156"/>
      <c r="F23" s="156"/>
      <c r="G23" s="156"/>
      <c r="H23" s="156"/>
      <c r="I23" s="156"/>
      <c r="J23" s="156" t="e">
        <f>'2026 m. ES lėšos'!#REF!</f>
        <v>#REF!</v>
      </c>
      <c r="K23" s="156" t="e">
        <f>'2026 m. ES lėšos'!#REF!</f>
        <v>#REF!</v>
      </c>
      <c r="L23" s="156" t="e">
        <f>'2026 m. BĮ lėšų asignavimai'!#REF!+'2026 m. BĮ lėšų asignavimai'!#REF!</f>
        <v>#REF!</v>
      </c>
      <c r="M23" s="156" t="e">
        <f>'2026 m. BĮ lėšų asignavimai'!#REF!+'2026 m. BĮ lėšų asignavimai'!#REF!</f>
        <v>#REF!</v>
      </c>
      <c r="N23" s="156"/>
      <c r="O23" s="156"/>
      <c r="P23" s="156"/>
      <c r="Q23" s="156"/>
      <c r="R23" s="159" t="e">
        <f t="shared" si="0"/>
        <v>#REF!</v>
      </c>
      <c r="S23" s="159" t="e">
        <f t="shared" si="0"/>
        <v>#REF!</v>
      </c>
    </row>
    <row r="24" spans="1:19" hidden="1" x14ac:dyDescent="0.3">
      <c r="A24" s="156">
        <v>10</v>
      </c>
      <c r="B24" s="156" t="e">
        <f>'2026 m. asig. savaran. f-joms'!#REF!</f>
        <v>#REF!</v>
      </c>
      <c r="C24" s="156" t="e">
        <f>'2026 m. asig. savaran. f-joms'!#REF!</f>
        <v>#REF!</v>
      </c>
      <c r="D24" s="156"/>
      <c r="E24" s="156"/>
      <c r="F24" s="156"/>
      <c r="G24" s="156"/>
      <c r="H24" s="156"/>
      <c r="I24" s="156"/>
      <c r="J24" s="156" t="e">
        <f>'2026 m. ES lėšos'!#REF!</f>
        <v>#REF!</v>
      </c>
      <c r="K24" s="156" t="e">
        <f>'2026 m. ES lėšos'!#REF!</f>
        <v>#REF!</v>
      </c>
      <c r="L24" s="156"/>
      <c r="M24" s="156"/>
      <c r="N24" s="156"/>
      <c r="O24" s="156"/>
      <c r="P24" s="156"/>
      <c r="Q24" s="156"/>
      <c r="R24" s="159" t="e">
        <f t="shared" si="0"/>
        <v>#REF!</v>
      </c>
      <c r="S24" s="159" t="e">
        <f t="shared" si="0"/>
        <v>#REF!</v>
      </c>
    </row>
    <row r="25" spans="1:19" hidden="1" x14ac:dyDescent="0.3">
      <c r="A25" s="156"/>
      <c r="B25" s="157" t="e">
        <f>SUM(B15:B24)</f>
        <v>#REF!</v>
      </c>
      <c r="C25" s="157" t="e">
        <f>SUM(C15:C24)</f>
        <v>#REF!</v>
      </c>
      <c r="D25" s="157">
        <f t="shared" ref="D25:Q25" si="1">SUM(D15:D24)</f>
        <v>0</v>
      </c>
      <c r="E25" s="157">
        <f t="shared" si="1"/>
        <v>0</v>
      </c>
      <c r="F25" s="157">
        <f t="shared" si="1"/>
        <v>0</v>
      </c>
      <c r="G25" s="157">
        <f t="shared" si="1"/>
        <v>0</v>
      </c>
      <c r="H25" s="157">
        <f t="shared" si="1"/>
        <v>0</v>
      </c>
      <c r="I25" s="157">
        <f t="shared" si="1"/>
        <v>0</v>
      </c>
      <c r="J25" s="157" t="e">
        <f t="shared" si="1"/>
        <v>#REF!</v>
      </c>
      <c r="K25" s="157" t="e">
        <f t="shared" si="1"/>
        <v>#REF!</v>
      </c>
      <c r="L25" s="158" t="e">
        <f t="shared" si="1"/>
        <v>#REF!</v>
      </c>
      <c r="M25" s="157" t="e">
        <f t="shared" si="1"/>
        <v>#REF!</v>
      </c>
      <c r="N25" s="157">
        <f t="shared" si="1"/>
        <v>0</v>
      </c>
      <c r="O25" s="157">
        <f t="shared" si="1"/>
        <v>0</v>
      </c>
      <c r="P25" s="157">
        <f t="shared" si="1"/>
        <v>0</v>
      </c>
      <c r="Q25" s="157">
        <f t="shared" si="1"/>
        <v>0</v>
      </c>
      <c r="R25" s="160" t="e">
        <f t="shared" ref="R25" si="2">SUM(R15:R24)</f>
        <v>#REF!</v>
      </c>
      <c r="S25" s="160" t="e">
        <f t="shared" ref="S25" si="3">SUM(S15:S24)</f>
        <v>#REF!</v>
      </c>
    </row>
    <row r="26" spans="1:19" hidden="1" x14ac:dyDescent="0.3"/>
    <row r="27" spans="1:19" hidden="1" x14ac:dyDescent="0.3">
      <c r="B27">
        <f>B12+B13</f>
        <v>21166.186000000002</v>
      </c>
      <c r="C27">
        <f>C12+C13</f>
        <v>11803.000000000002</v>
      </c>
    </row>
    <row r="28" spans="1:19" hidden="1" x14ac:dyDescent="0.3"/>
  </sheetData>
  <mergeCells count="9">
    <mergeCell ref="N14:O14"/>
    <mergeCell ref="P14:Q14"/>
    <mergeCell ref="R14:S14"/>
    <mergeCell ref="B14:C14"/>
    <mergeCell ref="D14:E14"/>
    <mergeCell ref="F14:G14"/>
    <mergeCell ref="H14:I14"/>
    <mergeCell ref="J14:K14"/>
    <mergeCell ref="L14:M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40FFA-1297-450F-AD4E-997184A75798}">
  <sheetPr>
    <tabColor theme="9" tint="0.59999389629810485"/>
  </sheetPr>
  <dimension ref="A1:L53"/>
  <sheetViews>
    <sheetView topLeftCell="A24" zoomScale="118" zoomScaleNormal="118" workbookViewId="0">
      <selection activeCell="M42" sqref="M42"/>
    </sheetView>
  </sheetViews>
  <sheetFormatPr defaultRowHeight="15" x14ac:dyDescent="0.3"/>
  <cols>
    <col min="1" max="1" width="6.28515625" style="28" customWidth="1"/>
    <col min="2" max="2" width="2.28515625" style="28" customWidth="1"/>
    <col min="3" max="5" width="1.7109375" style="28" customWidth="1"/>
    <col min="6" max="6" width="64.5703125" style="28" customWidth="1"/>
    <col min="7" max="7" width="11.140625" style="28" customWidth="1"/>
    <col min="8" max="8" width="10.7109375" style="28" customWidth="1"/>
    <col min="9" max="9" width="11.5703125" style="28" customWidth="1"/>
    <col min="10" max="16384" width="9.140625" style="28"/>
  </cols>
  <sheetData>
    <row r="1" spans="1:11" hidden="1" x14ac:dyDescent="0.3">
      <c r="F1" s="283" t="s">
        <v>171</v>
      </c>
      <c r="G1" s="283"/>
    </row>
    <row r="2" spans="1:11" ht="18" hidden="1" customHeight="1" x14ac:dyDescent="0.3">
      <c r="F2" s="284" t="s">
        <v>172</v>
      </c>
      <c r="G2" s="284"/>
    </row>
    <row r="3" spans="1:11" ht="18" customHeight="1" x14ac:dyDescent="0.3">
      <c r="F3" s="295" t="s">
        <v>279</v>
      </c>
      <c r="G3" s="295"/>
      <c r="H3" s="295"/>
      <c r="I3" s="295"/>
      <c r="J3" s="243"/>
      <c r="K3" s="243"/>
    </row>
    <row r="4" spans="1:11" ht="18" customHeight="1" x14ac:dyDescent="0.3">
      <c r="F4" s="295" t="s">
        <v>280</v>
      </c>
      <c r="G4" s="295"/>
      <c r="H4" s="295"/>
      <c r="I4" s="295"/>
      <c r="J4" s="243"/>
      <c r="K4" s="243"/>
    </row>
    <row r="5" spans="1:11" x14ac:dyDescent="0.3">
      <c r="A5" s="285" t="s">
        <v>256</v>
      </c>
      <c r="B5" s="285"/>
      <c r="C5" s="285"/>
      <c r="D5" s="285"/>
      <c r="E5" s="285"/>
      <c r="F5" s="285"/>
      <c r="G5" s="285"/>
      <c r="H5" s="285"/>
      <c r="I5" s="285"/>
    </row>
    <row r="6" spans="1:11" ht="10.5" customHeight="1" x14ac:dyDescent="0.3">
      <c r="A6" s="16"/>
      <c r="B6" s="16"/>
      <c r="C6" s="16"/>
      <c r="D6" s="16"/>
      <c r="E6" s="16"/>
      <c r="F6" s="21"/>
      <c r="G6" s="5"/>
    </row>
    <row r="7" spans="1:11" ht="30" customHeight="1" x14ac:dyDescent="0.3">
      <c r="A7" s="286" t="s">
        <v>0</v>
      </c>
      <c r="B7" s="288"/>
      <c r="C7" s="290"/>
      <c r="D7" s="290"/>
      <c r="E7" s="290"/>
      <c r="F7" s="292" t="s">
        <v>1</v>
      </c>
      <c r="G7" s="294" t="s">
        <v>257</v>
      </c>
      <c r="H7" s="294"/>
      <c r="I7" s="294"/>
    </row>
    <row r="8" spans="1:11" x14ac:dyDescent="0.3">
      <c r="A8" s="287"/>
      <c r="B8" s="289"/>
      <c r="C8" s="291"/>
      <c r="D8" s="291"/>
      <c r="E8" s="291"/>
      <c r="F8" s="293"/>
      <c r="G8" s="4" t="s">
        <v>258</v>
      </c>
      <c r="H8" s="4" t="s">
        <v>259</v>
      </c>
      <c r="I8" s="4" t="s">
        <v>260</v>
      </c>
    </row>
    <row r="9" spans="1:11" x14ac:dyDescent="0.3">
      <c r="A9" s="22">
        <v>1</v>
      </c>
      <c r="B9" s="49"/>
      <c r="C9" s="81"/>
      <c r="D9" s="81"/>
      <c r="E9" s="81"/>
      <c r="F9" s="77">
        <v>2</v>
      </c>
      <c r="G9" s="22">
        <v>3</v>
      </c>
      <c r="H9" s="244">
        <v>4</v>
      </c>
      <c r="I9" s="22">
        <v>5</v>
      </c>
    </row>
    <row r="10" spans="1:11" x14ac:dyDescent="0.3">
      <c r="A10" s="7">
        <v>1</v>
      </c>
      <c r="B10" s="282" t="s">
        <v>3</v>
      </c>
      <c r="C10" s="260"/>
      <c r="D10" s="260"/>
      <c r="E10" s="260"/>
      <c r="F10" s="261"/>
      <c r="G10" s="99">
        <f>G11+G13+G17</f>
        <v>38367</v>
      </c>
      <c r="H10" s="99">
        <f t="shared" ref="H10:I10" si="0">H11+H13+H17</f>
        <v>40920</v>
      </c>
      <c r="I10" s="99">
        <f t="shared" si="0"/>
        <v>43057</v>
      </c>
    </row>
    <row r="11" spans="1:11" x14ac:dyDescent="0.3">
      <c r="A11" s="7">
        <v>2</v>
      </c>
      <c r="B11" s="75"/>
      <c r="C11" s="260" t="s">
        <v>4</v>
      </c>
      <c r="D11" s="260"/>
      <c r="E11" s="260"/>
      <c r="F11" s="261"/>
      <c r="G11" s="99">
        <f>ROUND(G12,1)</f>
        <v>33169</v>
      </c>
      <c r="H11" s="99">
        <f t="shared" ref="H11:I11" si="1">ROUND(H12,1)</f>
        <v>35725</v>
      </c>
      <c r="I11" s="99">
        <f t="shared" si="1"/>
        <v>37762</v>
      </c>
    </row>
    <row r="12" spans="1:11" x14ac:dyDescent="0.3">
      <c r="A12" s="7">
        <v>3</v>
      </c>
      <c r="B12" s="75"/>
      <c r="C12" s="76"/>
      <c r="D12" s="256" t="s">
        <v>254</v>
      </c>
      <c r="E12" s="256"/>
      <c r="F12" s="257"/>
      <c r="G12" s="100">
        <v>33169</v>
      </c>
      <c r="H12" s="245">
        <v>35725</v>
      </c>
      <c r="I12" s="245">
        <v>37762</v>
      </c>
    </row>
    <row r="13" spans="1:11" x14ac:dyDescent="0.3">
      <c r="A13" s="7">
        <v>4</v>
      </c>
      <c r="B13" s="75"/>
      <c r="C13" s="260" t="s">
        <v>5</v>
      </c>
      <c r="D13" s="260"/>
      <c r="E13" s="260"/>
      <c r="F13" s="261"/>
      <c r="G13" s="101">
        <f>SUM(G14:G16)</f>
        <v>5115</v>
      </c>
      <c r="H13" s="101">
        <f t="shared" ref="H13:I13" si="2">SUM(H14:H16)</f>
        <v>5115</v>
      </c>
      <c r="I13" s="101">
        <f t="shared" si="2"/>
        <v>5215</v>
      </c>
    </row>
    <row r="14" spans="1:11" x14ac:dyDescent="0.3">
      <c r="A14" s="7">
        <v>5</v>
      </c>
      <c r="B14" s="75"/>
      <c r="C14" s="76"/>
      <c r="D14" s="256" t="s">
        <v>6</v>
      </c>
      <c r="E14" s="256"/>
      <c r="F14" s="257"/>
      <c r="G14" s="100">
        <v>1700</v>
      </c>
      <c r="H14" s="245">
        <v>1700</v>
      </c>
      <c r="I14" s="245">
        <v>1700</v>
      </c>
    </row>
    <row r="15" spans="1:11" x14ac:dyDescent="0.3">
      <c r="A15" s="7">
        <v>6</v>
      </c>
      <c r="B15" s="75"/>
      <c r="C15" s="76"/>
      <c r="D15" s="256" t="s">
        <v>7</v>
      </c>
      <c r="E15" s="256"/>
      <c r="F15" s="257"/>
      <c r="G15" s="100">
        <v>15</v>
      </c>
      <c r="H15" s="245">
        <v>15</v>
      </c>
      <c r="I15" s="245">
        <v>15</v>
      </c>
    </row>
    <row r="16" spans="1:11" x14ac:dyDescent="0.3">
      <c r="A16" s="7">
        <v>7</v>
      </c>
      <c r="B16" s="75"/>
      <c r="C16" s="76"/>
      <c r="D16" s="256" t="s">
        <v>261</v>
      </c>
      <c r="E16" s="256"/>
      <c r="F16" s="257"/>
      <c r="G16" s="100">
        <v>3400</v>
      </c>
      <c r="H16" s="245">
        <v>3400</v>
      </c>
      <c r="I16" s="245">
        <v>3500</v>
      </c>
    </row>
    <row r="17" spans="1:12" x14ac:dyDescent="0.3">
      <c r="A17" s="7">
        <v>8</v>
      </c>
      <c r="B17" s="75"/>
      <c r="C17" s="260" t="s">
        <v>8</v>
      </c>
      <c r="D17" s="260"/>
      <c r="E17" s="260"/>
      <c r="F17" s="261"/>
      <c r="G17" s="99">
        <f>SUM(G18)</f>
        <v>83</v>
      </c>
      <c r="H17" s="99">
        <f t="shared" ref="H17:I17" si="3">SUM(H18)</f>
        <v>80</v>
      </c>
      <c r="I17" s="99">
        <f t="shared" si="3"/>
        <v>80</v>
      </c>
    </row>
    <row r="18" spans="1:12" x14ac:dyDescent="0.3">
      <c r="A18" s="7">
        <v>9</v>
      </c>
      <c r="B18" s="75"/>
      <c r="C18" s="74"/>
      <c r="D18" s="256" t="s">
        <v>9</v>
      </c>
      <c r="E18" s="256"/>
      <c r="F18" s="257"/>
      <c r="G18" s="100">
        <v>83</v>
      </c>
      <c r="H18" s="245">
        <v>80</v>
      </c>
      <c r="I18" s="245">
        <v>80</v>
      </c>
    </row>
    <row r="19" spans="1:12" x14ac:dyDescent="0.3">
      <c r="A19" s="7">
        <v>10</v>
      </c>
      <c r="B19" s="282" t="s">
        <v>10</v>
      </c>
      <c r="C19" s="260"/>
      <c r="D19" s="260"/>
      <c r="E19" s="260"/>
      <c r="F19" s="261"/>
      <c r="G19" s="99">
        <f>G20</f>
        <v>23701.5</v>
      </c>
      <c r="H19" s="99">
        <f t="shared" ref="H19:I19" si="4">H20</f>
        <v>29182.799999999999</v>
      </c>
      <c r="I19" s="99">
        <f t="shared" si="4"/>
        <v>19357.599999999999</v>
      </c>
    </row>
    <row r="20" spans="1:12" x14ac:dyDescent="0.3">
      <c r="A20" s="7">
        <v>11</v>
      </c>
      <c r="B20" s="75"/>
      <c r="C20" s="272" t="s">
        <v>11</v>
      </c>
      <c r="D20" s="272"/>
      <c r="E20" s="272"/>
      <c r="F20" s="273"/>
      <c r="G20" s="99">
        <f>G21+G22+G23</f>
        <v>23701.5</v>
      </c>
      <c r="H20" s="99">
        <f t="shared" ref="H20:I20" si="5">H21+H22+H23</f>
        <v>29182.799999999999</v>
      </c>
      <c r="I20" s="99">
        <f t="shared" si="5"/>
        <v>19357.599999999999</v>
      </c>
    </row>
    <row r="21" spans="1:12" x14ac:dyDescent="0.3">
      <c r="A21" s="7">
        <v>12</v>
      </c>
      <c r="B21" s="75"/>
      <c r="C21" s="76"/>
      <c r="D21" s="76"/>
      <c r="E21" s="280" t="s">
        <v>41</v>
      </c>
      <c r="F21" s="281"/>
      <c r="G21" s="100">
        <v>15007.4</v>
      </c>
      <c r="H21" s="100">
        <v>15007.4</v>
      </c>
      <c r="I21" s="100">
        <v>15007.4</v>
      </c>
    </row>
    <row r="22" spans="1:12" ht="28.15" customHeight="1" x14ac:dyDescent="0.3">
      <c r="A22" s="7">
        <v>13</v>
      </c>
      <c r="B22" s="75"/>
      <c r="C22" s="76"/>
      <c r="D22" s="76"/>
      <c r="E22" s="280" t="s">
        <v>42</v>
      </c>
      <c r="F22" s="281"/>
      <c r="G22" s="165">
        <v>2489.3000000000002</v>
      </c>
      <c r="H22" s="246">
        <v>9297.6</v>
      </c>
      <c r="I22" s="246">
        <v>3894.6</v>
      </c>
    </row>
    <row r="23" spans="1:12" x14ac:dyDescent="0.3">
      <c r="A23" s="7">
        <v>14</v>
      </c>
      <c r="B23" s="75"/>
      <c r="C23" s="76"/>
      <c r="D23" s="76"/>
      <c r="E23" s="280" t="s">
        <v>43</v>
      </c>
      <c r="F23" s="281"/>
      <c r="G23" s="100">
        <v>6204.8</v>
      </c>
      <c r="H23" s="100">
        <v>4877.8</v>
      </c>
      <c r="I23" s="100">
        <v>455.6</v>
      </c>
    </row>
    <row r="24" spans="1:12" x14ac:dyDescent="0.3">
      <c r="A24" s="7">
        <v>15</v>
      </c>
      <c r="B24" s="274" t="s">
        <v>12</v>
      </c>
      <c r="C24" s="275"/>
      <c r="D24" s="275"/>
      <c r="E24" s="275"/>
      <c r="F24" s="276"/>
      <c r="G24" s="99">
        <f>G25+G31+G38+G39</f>
        <v>11131.4</v>
      </c>
      <c r="H24" s="99">
        <f t="shared" ref="H24:I24" si="6">H25+H31+H38+H39</f>
        <v>11313.7</v>
      </c>
      <c r="I24" s="99">
        <f t="shared" si="6"/>
        <v>11414.5</v>
      </c>
    </row>
    <row r="25" spans="1:12" x14ac:dyDescent="0.3">
      <c r="A25" s="7">
        <v>16</v>
      </c>
      <c r="B25" s="75"/>
      <c r="C25" s="260" t="s">
        <v>13</v>
      </c>
      <c r="D25" s="260"/>
      <c r="E25" s="260"/>
      <c r="F25" s="261"/>
      <c r="G25" s="99">
        <f>SUM(G26:G30)</f>
        <v>1112</v>
      </c>
      <c r="H25" s="99">
        <f t="shared" ref="H25:I25" si="7">SUM(H26:H30)</f>
        <v>1115</v>
      </c>
      <c r="I25" s="99">
        <f t="shared" si="7"/>
        <v>1185</v>
      </c>
    </row>
    <row r="26" spans="1:12" x14ac:dyDescent="0.3">
      <c r="A26" s="7">
        <v>17</v>
      </c>
      <c r="B26" s="75"/>
      <c r="C26" s="76"/>
      <c r="D26" s="256" t="s">
        <v>14</v>
      </c>
      <c r="E26" s="256"/>
      <c r="F26" s="257"/>
      <c r="G26" s="100">
        <v>900</v>
      </c>
      <c r="H26" s="245">
        <v>920</v>
      </c>
      <c r="I26" s="245">
        <v>950</v>
      </c>
    </row>
    <row r="27" spans="1:12" x14ac:dyDescent="0.3">
      <c r="A27" s="7">
        <v>18</v>
      </c>
      <c r="B27" s="75"/>
      <c r="C27" s="76"/>
      <c r="D27" s="256" t="s">
        <v>15</v>
      </c>
      <c r="E27" s="256"/>
      <c r="F27" s="257"/>
      <c r="G27" s="100">
        <v>125</v>
      </c>
      <c r="H27" s="245">
        <v>145</v>
      </c>
      <c r="I27" s="245">
        <v>165</v>
      </c>
    </row>
    <row r="28" spans="1:12" x14ac:dyDescent="0.3">
      <c r="A28" s="7">
        <v>19</v>
      </c>
      <c r="B28" s="75"/>
      <c r="C28" s="76"/>
      <c r="D28" s="256" t="s">
        <v>190</v>
      </c>
      <c r="E28" s="256"/>
      <c r="F28" s="257"/>
      <c r="G28" s="100">
        <v>0</v>
      </c>
      <c r="H28" s="245">
        <v>0</v>
      </c>
      <c r="I28" s="245">
        <v>20</v>
      </c>
    </row>
    <row r="29" spans="1:12" x14ac:dyDescent="0.3">
      <c r="A29" s="7">
        <v>20</v>
      </c>
      <c r="B29" s="75"/>
      <c r="C29" s="76"/>
      <c r="D29" s="258" t="s">
        <v>16</v>
      </c>
      <c r="E29" s="258"/>
      <c r="F29" s="259"/>
      <c r="G29" s="100">
        <v>62</v>
      </c>
      <c r="H29" s="245">
        <v>25</v>
      </c>
      <c r="I29" s="245">
        <v>25</v>
      </c>
    </row>
    <row r="30" spans="1:12" x14ac:dyDescent="0.3">
      <c r="A30" s="7">
        <v>21</v>
      </c>
      <c r="B30" s="75"/>
      <c r="C30" s="76"/>
      <c r="D30" s="258" t="s">
        <v>198</v>
      </c>
      <c r="E30" s="258"/>
      <c r="F30" s="259"/>
      <c r="G30" s="100">
        <v>25</v>
      </c>
      <c r="H30" s="245">
        <v>25</v>
      </c>
      <c r="I30" s="245">
        <v>25</v>
      </c>
    </row>
    <row r="31" spans="1:12" x14ac:dyDescent="0.3">
      <c r="A31" s="7">
        <v>22</v>
      </c>
      <c r="B31" s="75"/>
      <c r="C31" s="260" t="s">
        <v>17</v>
      </c>
      <c r="D31" s="260"/>
      <c r="E31" s="260"/>
      <c r="F31" s="261"/>
      <c r="G31" s="99">
        <f>SUM(G32:G37)</f>
        <v>9659.4</v>
      </c>
      <c r="H31" s="99">
        <f t="shared" ref="H31:I31" si="8">SUM(H32:H37)</f>
        <v>9788.7000000000007</v>
      </c>
      <c r="I31" s="99">
        <f t="shared" si="8"/>
        <v>9819.5</v>
      </c>
    </row>
    <row r="32" spans="1:12" x14ac:dyDescent="0.3">
      <c r="A32" s="7">
        <v>23</v>
      </c>
      <c r="B32" s="75"/>
      <c r="C32" s="74"/>
      <c r="D32" s="258" t="s">
        <v>18</v>
      </c>
      <c r="E32" s="258"/>
      <c r="F32" s="259"/>
      <c r="G32" s="100">
        <v>2210.1999999999998</v>
      </c>
      <c r="H32" s="245">
        <v>2212</v>
      </c>
      <c r="I32" s="245">
        <v>2220.1999999999998</v>
      </c>
      <c r="J32" s="196"/>
      <c r="K32" s="196"/>
      <c r="L32" s="196"/>
    </row>
    <row r="33" spans="1:9" x14ac:dyDescent="0.3">
      <c r="A33" s="7">
        <v>24</v>
      </c>
      <c r="B33" s="75"/>
      <c r="C33" s="74"/>
      <c r="D33" s="143" t="s">
        <v>177</v>
      </c>
      <c r="E33" s="143"/>
      <c r="F33" s="151"/>
      <c r="G33" s="100">
        <v>700</v>
      </c>
      <c r="H33" s="245">
        <v>700</v>
      </c>
      <c r="I33" s="245">
        <v>700</v>
      </c>
    </row>
    <row r="34" spans="1:9" x14ac:dyDescent="0.3">
      <c r="A34" s="7">
        <v>25</v>
      </c>
      <c r="B34" s="75"/>
      <c r="C34" s="74"/>
      <c r="D34" s="258" t="s">
        <v>19</v>
      </c>
      <c r="E34" s="258"/>
      <c r="F34" s="259"/>
      <c r="G34" s="100">
        <v>584.9</v>
      </c>
      <c r="H34" s="245">
        <v>587</v>
      </c>
      <c r="I34" s="245">
        <v>587.79999999999995</v>
      </c>
    </row>
    <row r="35" spans="1:9" x14ac:dyDescent="0.3">
      <c r="A35" s="7">
        <v>26</v>
      </c>
      <c r="B35" s="75"/>
      <c r="C35" s="74"/>
      <c r="D35" s="258" t="s">
        <v>20</v>
      </c>
      <c r="E35" s="258"/>
      <c r="F35" s="259"/>
      <c r="G35" s="100">
        <v>690.3</v>
      </c>
      <c r="H35" s="245">
        <v>719.7</v>
      </c>
      <c r="I35" s="245">
        <v>741.5</v>
      </c>
    </row>
    <row r="36" spans="1:9" x14ac:dyDescent="0.3">
      <c r="A36" s="7">
        <v>27</v>
      </c>
      <c r="B36" s="75"/>
      <c r="C36" s="76"/>
      <c r="D36" s="256" t="s">
        <v>21</v>
      </c>
      <c r="E36" s="256"/>
      <c r="F36" s="257"/>
      <c r="G36" s="100">
        <v>70</v>
      </c>
      <c r="H36" s="245">
        <v>70</v>
      </c>
      <c r="I36" s="245">
        <v>70</v>
      </c>
    </row>
    <row r="37" spans="1:9" x14ac:dyDescent="0.3">
      <c r="A37" s="7">
        <v>28</v>
      </c>
      <c r="B37" s="75"/>
      <c r="C37" s="76"/>
      <c r="D37" s="258" t="s">
        <v>22</v>
      </c>
      <c r="E37" s="258"/>
      <c r="F37" s="259"/>
      <c r="G37" s="100">
        <v>5404</v>
      </c>
      <c r="H37" s="245">
        <v>5500</v>
      </c>
      <c r="I37" s="245">
        <v>5500</v>
      </c>
    </row>
    <row r="38" spans="1:9" x14ac:dyDescent="0.3">
      <c r="A38" s="7">
        <v>29</v>
      </c>
      <c r="B38" s="75"/>
      <c r="C38" s="260" t="s">
        <v>23</v>
      </c>
      <c r="D38" s="260"/>
      <c r="E38" s="260"/>
      <c r="F38" s="261"/>
      <c r="G38" s="99">
        <v>200</v>
      </c>
      <c r="H38" s="201">
        <v>200</v>
      </c>
      <c r="I38" s="201">
        <v>200</v>
      </c>
    </row>
    <row r="39" spans="1:9" x14ac:dyDescent="0.3">
      <c r="A39" s="7">
        <v>30</v>
      </c>
      <c r="B39" s="75"/>
      <c r="C39" s="260" t="s">
        <v>24</v>
      </c>
      <c r="D39" s="260"/>
      <c r="E39" s="260"/>
      <c r="F39" s="261"/>
      <c r="G39" s="99">
        <v>160</v>
      </c>
      <c r="H39" s="201">
        <v>210</v>
      </c>
      <c r="I39" s="201">
        <v>210</v>
      </c>
    </row>
    <row r="40" spans="1:9" ht="19.5" customHeight="1" x14ac:dyDescent="0.3">
      <c r="A40" s="7">
        <v>31</v>
      </c>
      <c r="B40" s="277" t="s">
        <v>25</v>
      </c>
      <c r="C40" s="278"/>
      <c r="D40" s="278"/>
      <c r="E40" s="278"/>
      <c r="F40" s="279"/>
      <c r="G40" s="99">
        <f>SUM(G42:G43)</f>
        <v>92</v>
      </c>
      <c r="H40" s="99">
        <f t="shared" ref="H40:I40" si="9">SUM(H42:H43)</f>
        <v>0</v>
      </c>
      <c r="I40" s="99">
        <f t="shared" si="9"/>
        <v>0</v>
      </c>
    </row>
    <row r="41" spans="1:9" x14ac:dyDescent="0.3">
      <c r="A41" s="7">
        <v>32</v>
      </c>
      <c r="B41" s="82"/>
      <c r="C41" s="266" t="s">
        <v>26</v>
      </c>
      <c r="D41" s="266"/>
      <c r="E41" s="266"/>
      <c r="F41" s="267"/>
      <c r="G41" s="99">
        <f>SUM(G42:G43)</f>
        <v>92</v>
      </c>
      <c r="H41" s="99">
        <f t="shared" ref="H41:I41" si="10">SUM(H42:H43)</f>
        <v>0</v>
      </c>
      <c r="I41" s="99">
        <f t="shared" si="10"/>
        <v>0</v>
      </c>
    </row>
    <row r="42" spans="1:9" x14ac:dyDescent="0.3">
      <c r="A42" s="7">
        <v>33</v>
      </c>
      <c r="B42" s="82"/>
      <c r="C42" s="83"/>
      <c r="D42" s="258" t="s">
        <v>27</v>
      </c>
      <c r="E42" s="258"/>
      <c r="F42" s="259"/>
      <c r="G42" s="100">
        <v>72</v>
      </c>
      <c r="H42" s="245">
        <v>0</v>
      </c>
      <c r="I42" s="245">
        <v>0</v>
      </c>
    </row>
    <row r="43" spans="1:9" x14ac:dyDescent="0.3">
      <c r="A43" s="7">
        <v>34</v>
      </c>
      <c r="B43" s="82"/>
      <c r="C43" s="83"/>
      <c r="D43" s="258" t="s">
        <v>28</v>
      </c>
      <c r="E43" s="258"/>
      <c r="F43" s="259"/>
      <c r="G43" s="100">
        <v>20</v>
      </c>
      <c r="H43" s="245">
        <v>0</v>
      </c>
      <c r="I43" s="245">
        <v>0</v>
      </c>
    </row>
    <row r="44" spans="1:9" x14ac:dyDescent="0.3">
      <c r="A44" s="7">
        <v>35</v>
      </c>
      <c r="B44" s="268" t="s">
        <v>29</v>
      </c>
      <c r="C44" s="269"/>
      <c r="D44" s="269"/>
      <c r="E44" s="269"/>
      <c r="F44" s="270"/>
      <c r="G44" s="202">
        <f>SUM(G10+G19+G24+G40)</f>
        <v>73291.899999999994</v>
      </c>
      <c r="H44" s="202">
        <f t="shared" ref="H44:I44" si="11">SUM(H10+H19+H24+H40)</f>
        <v>81416.5</v>
      </c>
      <c r="I44" s="202">
        <f t="shared" si="11"/>
        <v>73829.100000000006</v>
      </c>
    </row>
    <row r="45" spans="1:9" x14ac:dyDescent="0.3">
      <c r="A45" s="7">
        <v>36</v>
      </c>
      <c r="B45" s="271" t="s">
        <v>30</v>
      </c>
      <c r="C45" s="272"/>
      <c r="D45" s="272"/>
      <c r="E45" s="272"/>
      <c r="F45" s="273"/>
      <c r="G45" s="203">
        <f>G46</f>
        <v>3000</v>
      </c>
      <c r="H45" s="203">
        <f t="shared" ref="H45:I45" si="12">H46</f>
        <v>0</v>
      </c>
      <c r="I45" s="203">
        <f t="shared" si="12"/>
        <v>0</v>
      </c>
    </row>
    <row r="46" spans="1:9" x14ac:dyDescent="0.3">
      <c r="A46" s="7">
        <v>37</v>
      </c>
      <c r="B46" s="75"/>
      <c r="C46" s="76"/>
      <c r="D46" s="256" t="s">
        <v>31</v>
      </c>
      <c r="E46" s="256"/>
      <c r="F46" s="257"/>
      <c r="G46" s="100">
        <v>3000</v>
      </c>
      <c r="H46" s="245"/>
      <c r="I46" s="245"/>
    </row>
    <row r="47" spans="1:9" x14ac:dyDescent="0.3">
      <c r="A47" s="7">
        <v>38</v>
      </c>
      <c r="B47" s="274" t="s">
        <v>32</v>
      </c>
      <c r="C47" s="275"/>
      <c r="D47" s="275"/>
      <c r="E47" s="275"/>
      <c r="F47" s="276"/>
      <c r="G47" s="203">
        <f>G48+G49+G50+G51</f>
        <v>8983.2999999999993</v>
      </c>
      <c r="H47" s="203">
        <f t="shared" ref="H47:I47" si="13">H48+H49+H50+H51</f>
        <v>0</v>
      </c>
      <c r="I47" s="203">
        <f t="shared" si="13"/>
        <v>0</v>
      </c>
    </row>
    <row r="48" spans="1:9" x14ac:dyDescent="0.3">
      <c r="A48" s="7">
        <v>39</v>
      </c>
      <c r="B48" s="262" t="s">
        <v>33</v>
      </c>
      <c r="C48" s="263"/>
      <c r="D48" s="263"/>
      <c r="E48" s="263"/>
      <c r="F48" s="264"/>
      <c r="G48" s="204">
        <v>6489.5</v>
      </c>
      <c r="H48" s="245"/>
      <c r="I48" s="245"/>
    </row>
    <row r="49" spans="1:9" x14ac:dyDescent="0.3">
      <c r="A49" s="7">
        <v>40</v>
      </c>
      <c r="B49" s="262" t="s">
        <v>34</v>
      </c>
      <c r="C49" s="263"/>
      <c r="D49" s="263"/>
      <c r="E49" s="263"/>
      <c r="F49" s="264"/>
      <c r="G49" s="245">
        <v>1440.1</v>
      </c>
      <c r="H49" s="245"/>
      <c r="I49" s="245"/>
    </row>
    <row r="50" spans="1:9" x14ac:dyDescent="0.3">
      <c r="A50" s="7">
        <v>41</v>
      </c>
      <c r="B50" s="262" t="s">
        <v>35</v>
      </c>
      <c r="C50" s="263"/>
      <c r="D50" s="263"/>
      <c r="E50" s="263"/>
      <c r="F50" s="264"/>
      <c r="G50" s="100">
        <v>677.8</v>
      </c>
      <c r="H50" s="245"/>
      <c r="I50" s="245"/>
    </row>
    <row r="51" spans="1:9" x14ac:dyDescent="0.3">
      <c r="A51" s="7">
        <v>42</v>
      </c>
      <c r="B51" s="262" t="s">
        <v>36</v>
      </c>
      <c r="C51" s="263"/>
      <c r="D51" s="263"/>
      <c r="E51" s="263"/>
      <c r="F51" s="264"/>
      <c r="G51" s="100">
        <v>375.9</v>
      </c>
      <c r="H51" s="245"/>
      <c r="I51" s="245"/>
    </row>
    <row r="52" spans="1:9" ht="9" customHeight="1" x14ac:dyDescent="0.3">
      <c r="A52" s="16"/>
      <c r="B52" s="16"/>
      <c r="C52" s="16"/>
      <c r="D52" s="16"/>
      <c r="E52" s="16"/>
      <c r="F52" s="119"/>
      <c r="G52" s="118"/>
    </row>
    <row r="53" spans="1:9" ht="14.25" customHeight="1" x14ac:dyDescent="0.3">
      <c r="A53" s="265" t="s">
        <v>37</v>
      </c>
      <c r="B53" s="265"/>
      <c r="C53" s="265"/>
      <c r="D53" s="265"/>
      <c r="E53" s="265"/>
      <c r="F53" s="265"/>
      <c r="G53" s="265"/>
      <c r="H53" s="265"/>
      <c r="I53" s="265"/>
    </row>
  </sheetData>
  <mergeCells count="54">
    <mergeCell ref="F1:G1"/>
    <mergeCell ref="F2:G2"/>
    <mergeCell ref="A5:I5"/>
    <mergeCell ref="A7:A8"/>
    <mergeCell ref="B7:B8"/>
    <mergeCell ref="C7:C8"/>
    <mergeCell ref="D7:D8"/>
    <mergeCell ref="E7:E8"/>
    <mergeCell ref="F7:F8"/>
    <mergeCell ref="G7:I7"/>
    <mergeCell ref="F3:I3"/>
    <mergeCell ref="F4:I4"/>
    <mergeCell ref="D27:F27"/>
    <mergeCell ref="E21:F21"/>
    <mergeCell ref="B10:F10"/>
    <mergeCell ref="C11:F11"/>
    <mergeCell ref="D12:F12"/>
    <mergeCell ref="C13:F13"/>
    <mergeCell ref="D14:F14"/>
    <mergeCell ref="D15:F15"/>
    <mergeCell ref="D16:F16"/>
    <mergeCell ref="C17:F17"/>
    <mergeCell ref="D18:F18"/>
    <mergeCell ref="B19:F19"/>
    <mergeCell ref="C20:F20"/>
    <mergeCell ref="E22:F22"/>
    <mergeCell ref="E23:F23"/>
    <mergeCell ref="B24:F24"/>
    <mergeCell ref="C25:F25"/>
    <mergeCell ref="D26:F26"/>
    <mergeCell ref="B50:F50"/>
    <mergeCell ref="B51:F51"/>
    <mergeCell ref="A53:I53"/>
    <mergeCell ref="C41:F41"/>
    <mergeCell ref="D42:F42"/>
    <mergeCell ref="D43:F43"/>
    <mergeCell ref="B44:F44"/>
    <mergeCell ref="B45:F45"/>
    <mergeCell ref="D46:F46"/>
    <mergeCell ref="B47:F47"/>
    <mergeCell ref="B48:F48"/>
    <mergeCell ref="B49:F49"/>
    <mergeCell ref="B40:F40"/>
    <mergeCell ref="D28:F28"/>
    <mergeCell ref="D29:F29"/>
    <mergeCell ref="D30:F30"/>
    <mergeCell ref="C31:F31"/>
    <mergeCell ref="D32:F32"/>
    <mergeCell ref="D35:F35"/>
    <mergeCell ref="D36:F36"/>
    <mergeCell ref="D37:F37"/>
    <mergeCell ref="C38:F38"/>
    <mergeCell ref="C39:F39"/>
    <mergeCell ref="D34:F34"/>
  </mergeCells>
  <pageMargins left="0.70866141732283472" right="0.31496062992125984" top="0.74803149606299213" bottom="0.74803149606299213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AAB87-A175-4AA9-A4B6-A1F35F537FD6}">
  <sheetPr>
    <tabColor theme="9" tint="0.59999389629810485"/>
  </sheetPr>
  <dimension ref="A1:IL41"/>
  <sheetViews>
    <sheetView topLeftCell="A19" zoomScale="136" zoomScaleNormal="136" workbookViewId="0">
      <selection activeCell="H23" sqref="H23"/>
    </sheetView>
  </sheetViews>
  <sheetFormatPr defaultRowHeight="15" x14ac:dyDescent="0.3"/>
  <cols>
    <col min="1" max="1" width="5" style="28" customWidth="1"/>
    <col min="2" max="2" width="48.5703125" style="28" customWidth="1"/>
    <col min="3" max="3" width="14.28515625" style="28" customWidth="1"/>
    <col min="4" max="4" width="14.42578125" style="28" customWidth="1"/>
    <col min="5" max="5" width="13.42578125" style="28" customWidth="1"/>
    <col min="6" max="16384" width="9.140625" style="28"/>
  </cols>
  <sheetData>
    <row r="1" spans="1:246" x14ac:dyDescent="0.3">
      <c r="B1" s="295" t="s">
        <v>277</v>
      </c>
      <c r="C1" s="295"/>
      <c r="D1" s="295"/>
      <c r="E1" s="295"/>
    </row>
    <row r="2" spans="1:246" x14ac:dyDescent="0.3">
      <c r="B2" s="295" t="s">
        <v>278</v>
      </c>
      <c r="C2" s="295"/>
      <c r="D2" s="295"/>
      <c r="E2" s="295"/>
    </row>
    <row r="3" spans="1:246" x14ac:dyDescent="0.3">
      <c r="B3" s="240"/>
      <c r="C3" s="240"/>
      <c r="D3" s="240"/>
      <c r="E3" s="240"/>
    </row>
    <row r="4" spans="1:246" ht="33" customHeight="1" x14ac:dyDescent="0.3">
      <c r="A4" s="297" t="s">
        <v>262</v>
      </c>
      <c r="B4" s="297"/>
      <c r="C4" s="297"/>
      <c r="D4" s="297"/>
      <c r="E4" s="297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  <c r="AE4" s="242"/>
      <c r="AF4" s="242"/>
      <c r="AG4" s="242"/>
      <c r="AH4" s="242"/>
      <c r="AI4" s="242"/>
      <c r="AJ4" s="242"/>
      <c r="AK4" s="242"/>
      <c r="AL4" s="242"/>
      <c r="AM4" s="242"/>
      <c r="AN4" s="242"/>
      <c r="AO4" s="242"/>
      <c r="AP4" s="242"/>
      <c r="AQ4" s="242"/>
      <c r="AR4" s="242"/>
      <c r="AS4" s="242"/>
      <c r="AT4" s="242"/>
      <c r="AU4" s="242"/>
      <c r="AV4" s="242"/>
      <c r="AW4" s="242"/>
      <c r="AX4" s="242"/>
      <c r="AY4" s="242"/>
      <c r="AZ4" s="242"/>
      <c r="BA4" s="242"/>
      <c r="BB4" s="242"/>
      <c r="BC4" s="242"/>
      <c r="BD4" s="242"/>
      <c r="BE4" s="242"/>
      <c r="BF4" s="242"/>
      <c r="BG4" s="242"/>
      <c r="BH4" s="242"/>
      <c r="BI4" s="242"/>
      <c r="BJ4" s="242"/>
      <c r="BK4" s="242"/>
      <c r="BL4" s="242"/>
      <c r="BM4" s="242"/>
      <c r="BN4" s="242"/>
      <c r="BO4" s="242"/>
      <c r="BP4" s="242"/>
      <c r="BQ4" s="242"/>
      <c r="BR4" s="242"/>
      <c r="BS4" s="242"/>
      <c r="BT4" s="242"/>
      <c r="BU4" s="242"/>
      <c r="BV4" s="242"/>
      <c r="BW4" s="242"/>
      <c r="BX4" s="242"/>
      <c r="BY4" s="242"/>
      <c r="BZ4" s="242"/>
      <c r="CA4" s="242"/>
      <c r="CB4" s="242"/>
      <c r="CC4" s="242"/>
      <c r="CD4" s="242"/>
      <c r="CE4" s="242"/>
      <c r="CF4" s="242"/>
      <c r="CG4" s="242"/>
      <c r="CH4" s="242"/>
      <c r="CI4" s="242"/>
      <c r="CJ4" s="242"/>
      <c r="CK4" s="242"/>
      <c r="CL4" s="242"/>
      <c r="CM4" s="242"/>
      <c r="CN4" s="242"/>
      <c r="CO4" s="242"/>
      <c r="CP4" s="242"/>
      <c r="CQ4" s="242"/>
      <c r="CR4" s="242"/>
      <c r="CS4" s="242"/>
      <c r="CT4" s="242"/>
      <c r="CU4" s="242"/>
      <c r="CV4" s="242"/>
      <c r="CW4" s="242"/>
      <c r="CX4" s="242"/>
      <c r="CY4" s="242"/>
      <c r="CZ4" s="242"/>
      <c r="DA4" s="242"/>
      <c r="DB4" s="242"/>
      <c r="DC4" s="242"/>
      <c r="DD4" s="242"/>
      <c r="DE4" s="242"/>
      <c r="DF4" s="242"/>
      <c r="DG4" s="242"/>
      <c r="DH4" s="242"/>
      <c r="DI4" s="242"/>
      <c r="DJ4" s="242"/>
      <c r="DK4" s="242"/>
      <c r="DL4" s="242"/>
      <c r="DM4" s="242"/>
      <c r="DN4" s="242"/>
      <c r="DO4" s="242"/>
      <c r="DP4" s="242"/>
      <c r="DQ4" s="242"/>
      <c r="DR4" s="242"/>
      <c r="DS4" s="242"/>
      <c r="DT4" s="242"/>
      <c r="DU4" s="242"/>
      <c r="DV4" s="242"/>
      <c r="DW4" s="242"/>
      <c r="DX4" s="242"/>
      <c r="DY4" s="242"/>
      <c r="DZ4" s="242"/>
      <c r="EA4" s="242"/>
      <c r="EB4" s="242"/>
      <c r="EC4" s="242"/>
      <c r="ED4" s="242"/>
      <c r="EE4" s="242"/>
      <c r="EF4" s="242"/>
      <c r="EG4" s="242"/>
      <c r="EH4" s="242"/>
      <c r="EI4" s="242"/>
      <c r="EJ4" s="242"/>
      <c r="EK4" s="242"/>
      <c r="EL4" s="242"/>
      <c r="EM4" s="242"/>
      <c r="EN4" s="242"/>
      <c r="EO4" s="242"/>
      <c r="EP4" s="242"/>
      <c r="EQ4" s="242"/>
      <c r="ER4" s="242"/>
      <c r="ES4" s="242"/>
      <c r="ET4" s="242"/>
      <c r="EU4" s="242"/>
      <c r="EV4" s="242"/>
      <c r="EW4" s="242"/>
      <c r="EX4" s="242"/>
      <c r="EY4" s="242"/>
      <c r="EZ4" s="242"/>
      <c r="FA4" s="242"/>
      <c r="FB4" s="242"/>
      <c r="FC4" s="242"/>
      <c r="FD4" s="242"/>
      <c r="FE4" s="242"/>
      <c r="FF4" s="242"/>
      <c r="FG4" s="242"/>
      <c r="FH4" s="242"/>
      <c r="FI4" s="242"/>
      <c r="FJ4" s="242"/>
      <c r="FK4" s="242"/>
      <c r="FL4" s="242"/>
      <c r="FM4" s="242"/>
      <c r="FN4" s="242"/>
      <c r="FO4" s="242"/>
      <c r="FP4" s="242"/>
      <c r="FQ4" s="242"/>
      <c r="FR4" s="242"/>
      <c r="FS4" s="242"/>
      <c r="FT4" s="242"/>
      <c r="FU4" s="242"/>
      <c r="FV4" s="242"/>
      <c r="FW4" s="242"/>
      <c r="FX4" s="242"/>
      <c r="FY4" s="242"/>
      <c r="FZ4" s="242"/>
      <c r="GA4" s="242"/>
      <c r="GB4" s="242"/>
      <c r="GC4" s="242"/>
      <c r="GD4" s="242"/>
      <c r="GE4" s="242"/>
      <c r="GF4" s="242"/>
      <c r="GG4" s="242"/>
      <c r="GH4" s="242"/>
      <c r="GI4" s="242"/>
      <c r="GJ4" s="242"/>
      <c r="GK4" s="242"/>
      <c r="GL4" s="242"/>
      <c r="GM4" s="242"/>
      <c r="GN4" s="242"/>
      <c r="GO4" s="242"/>
      <c r="GP4" s="242"/>
      <c r="GQ4" s="242"/>
      <c r="GR4" s="242"/>
      <c r="GS4" s="242"/>
      <c r="GT4" s="242"/>
      <c r="GU4" s="242"/>
      <c r="GV4" s="242"/>
      <c r="GW4" s="242"/>
      <c r="GX4" s="242"/>
      <c r="GY4" s="242"/>
      <c r="GZ4" s="242"/>
      <c r="HA4" s="242"/>
      <c r="HB4" s="242"/>
      <c r="HC4" s="242"/>
      <c r="HD4" s="242"/>
      <c r="HE4" s="242"/>
      <c r="HF4" s="242"/>
      <c r="HG4" s="242"/>
      <c r="HH4" s="242"/>
      <c r="HI4" s="242"/>
      <c r="HJ4" s="242"/>
      <c r="HK4" s="242"/>
      <c r="HL4" s="242"/>
      <c r="HM4" s="242"/>
      <c r="HN4" s="242"/>
      <c r="HO4" s="242"/>
      <c r="HP4" s="242"/>
      <c r="HQ4" s="242"/>
      <c r="HR4" s="242"/>
      <c r="HS4" s="242"/>
      <c r="HT4" s="242"/>
      <c r="HU4" s="242"/>
      <c r="HV4" s="242"/>
      <c r="HW4" s="242"/>
      <c r="HX4" s="242"/>
      <c r="HY4" s="242"/>
      <c r="HZ4" s="242"/>
      <c r="IA4" s="242"/>
      <c r="IB4" s="242"/>
      <c r="IC4" s="242"/>
      <c r="ID4" s="242"/>
      <c r="IE4" s="242"/>
      <c r="IF4" s="242"/>
      <c r="IG4" s="242"/>
      <c r="IH4" s="242"/>
      <c r="II4" s="242"/>
      <c r="IJ4" s="242"/>
      <c r="IK4" s="242"/>
      <c r="IL4" s="242"/>
    </row>
    <row r="5" spans="1:246" x14ac:dyDescent="0.3">
      <c r="A5" s="236"/>
      <c r="B5" s="236"/>
      <c r="C5" s="236"/>
      <c r="D5" s="242"/>
      <c r="E5" s="242"/>
      <c r="F5" s="242"/>
      <c r="G5" s="242"/>
      <c r="H5" s="242"/>
      <c r="I5" s="242"/>
      <c r="J5" s="242"/>
      <c r="K5" s="242"/>
      <c r="L5" s="242"/>
      <c r="M5" s="242"/>
      <c r="N5" s="242"/>
      <c r="O5" s="242"/>
      <c r="P5" s="242"/>
      <c r="Q5" s="242"/>
      <c r="R5" s="242"/>
      <c r="S5" s="242"/>
      <c r="T5" s="242"/>
      <c r="U5" s="242"/>
      <c r="V5" s="242"/>
      <c r="W5" s="242"/>
      <c r="X5" s="242"/>
      <c r="Y5" s="242"/>
      <c r="Z5" s="242"/>
      <c r="AA5" s="242"/>
      <c r="AB5" s="242"/>
      <c r="AC5" s="242"/>
      <c r="AD5" s="242"/>
      <c r="AE5" s="242"/>
      <c r="AF5" s="242"/>
      <c r="AG5" s="242"/>
      <c r="AH5" s="242"/>
      <c r="AI5" s="242"/>
      <c r="AJ5" s="242"/>
      <c r="AK5" s="242"/>
      <c r="AL5" s="242"/>
      <c r="AM5" s="242"/>
      <c r="AN5" s="242"/>
      <c r="AO5" s="242"/>
      <c r="AP5" s="242"/>
      <c r="AQ5" s="242"/>
      <c r="AR5" s="242"/>
      <c r="AS5" s="242"/>
      <c r="AT5" s="242"/>
      <c r="AU5" s="242"/>
      <c r="AV5" s="242"/>
      <c r="AW5" s="242"/>
      <c r="AX5" s="242"/>
      <c r="AY5" s="242"/>
      <c r="AZ5" s="242"/>
      <c r="BA5" s="242"/>
      <c r="BB5" s="242"/>
      <c r="BC5" s="242"/>
      <c r="BD5" s="242"/>
      <c r="BE5" s="242"/>
      <c r="BF5" s="242"/>
      <c r="BG5" s="242"/>
      <c r="BH5" s="242"/>
      <c r="BI5" s="242"/>
      <c r="BJ5" s="242"/>
      <c r="BK5" s="242"/>
      <c r="BL5" s="242"/>
      <c r="BM5" s="242"/>
      <c r="BN5" s="242"/>
      <c r="BO5" s="242"/>
      <c r="BP5" s="242"/>
      <c r="BQ5" s="242"/>
      <c r="BR5" s="242"/>
      <c r="BS5" s="242"/>
      <c r="BT5" s="242"/>
      <c r="BU5" s="242"/>
      <c r="BV5" s="242"/>
      <c r="BW5" s="242"/>
      <c r="BX5" s="242"/>
      <c r="BY5" s="242"/>
      <c r="BZ5" s="242"/>
      <c r="CA5" s="242"/>
      <c r="CB5" s="242"/>
      <c r="CC5" s="242"/>
      <c r="CD5" s="242"/>
      <c r="CE5" s="242"/>
      <c r="CF5" s="242"/>
      <c r="CG5" s="242"/>
      <c r="CH5" s="242"/>
      <c r="CI5" s="242"/>
      <c r="CJ5" s="242"/>
      <c r="CK5" s="242"/>
      <c r="CL5" s="242"/>
      <c r="CM5" s="242"/>
      <c r="CN5" s="242"/>
      <c r="CO5" s="242"/>
      <c r="CP5" s="242"/>
      <c r="CQ5" s="242"/>
      <c r="CR5" s="242"/>
      <c r="CS5" s="242"/>
      <c r="CT5" s="242"/>
      <c r="CU5" s="242"/>
      <c r="CV5" s="242"/>
      <c r="CW5" s="242"/>
      <c r="CX5" s="242"/>
      <c r="CY5" s="242"/>
      <c r="CZ5" s="242"/>
      <c r="DA5" s="242"/>
      <c r="DB5" s="242"/>
      <c r="DC5" s="242"/>
      <c r="DD5" s="242"/>
      <c r="DE5" s="242"/>
      <c r="DF5" s="242"/>
      <c r="DG5" s="242"/>
      <c r="DH5" s="242"/>
      <c r="DI5" s="242"/>
      <c r="DJ5" s="242"/>
      <c r="DK5" s="242"/>
      <c r="DL5" s="242"/>
      <c r="DM5" s="242"/>
      <c r="DN5" s="242"/>
      <c r="DO5" s="242"/>
      <c r="DP5" s="242"/>
      <c r="DQ5" s="242"/>
      <c r="DR5" s="242"/>
      <c r="DS5" s="242"/>
      <c r="DT5" s="242"/>
      <c r="DU5" s="242"/>
      <c r="DV5" s="242"/>
      <c r="DW5" s="242"/>
      <c r="DX5" s="242"/>
      <c r="DY5" s="242"/>
      <c r="DZ5" s="242"/>
      <c r="EA5" s="242"/>
      <c r="EB5" s="242"/>
      <c r="EC5" s="242"/>
      <c r="ED5" s="242"/>
      <c r="EE5" s="242"/>
      <c r="EF5" s="242"/>
      <c r="EG5" s="242"/>
      <c r="EH5" s="242"/>
      <c r="EI5" s="242"/>
      <c r="EJ5" s="242"/>
      <c r="EK5" s="242"/>
      <c r="EL5" s="242"/>
      <c r="EM5" s="242"/>
      <c r="EN5" s="242"/>
      <c r="EO5" s="242"/>
      <c r="EP5" s="242"/>
      <c r="EQ5" s="242"/>
      <c r="ER5" s="242"/>
      <c r="ES5" s="242"/>
      <c r="ET5" s="242"/>
      <c r="EU5" s="242"/>
      <c r="EV5" s="242"/>
      <c r="EW5" s="242"/>
      <c r="EX5" s="242"/>
      <c r="EY5" s="242"/>
      <c r="EZ5" s="242"/>
      <c r="FA5" s="242"/>
      <c r="FB5" s="242"/>
      <c r="FC5" s="242"/>
      <c r="FD5" s="242"/>
      <c r="FE5" s="242"/>
      <c r="FF5" s="242"/>
      <c r="FG5" s="242"/>
      <c r="FH5" s="242"/>
      <c r="FI5" s="242"/>
      <c r="FJ5" s="242"/>
      <c r="FK5" s="242"/>
      <c r="FL5" s="242"/>
      <c r="FM5" s="242"/>
      <c r="FN5" s="242"/>
      <c r="FO5" s="242"/>
      <c r="FP5" s="242"/>
      <c r="FQ5" s="242"/>
      <c r="FR5" s="242"/>
      <c r="FS5" s="242"/>
      <c r="FT5" s="242"/>
      <c r="FU5" s="242"/>
      <c r="FV5" s="242"/>
      <c r="FW5" s="242"/>
      <c r="FX5" s="242"/>
      <c r="FY5" s="242"/>
      <c r="FZ5" s="242"/>
      <c r="GA5" s="242"/>
      <c r="GB5" s="242"/>
      <c r="GC5" s="242"/>
      <c r="GD5" s="242"/>
      <c r="GE5" s="242"/>
      <c r="GF5" s="242"/>
      <c r="GG5" s="242"/>
      <c r="GH5" s="242"/>
      <c r="GI5" s="242"/>
      <c r="GJ5" s="242"/>
      <c r="GK5" s="242"/>
      <c r="GL5" s="242"/>
      <c r="GM5" s="242"/>
      <c r="GN5" s="242"/>
      <c r="GO5" s="242"/>
      <c r="GP5" s="242"/>
      <c r="GQ5" s="242"/>
      <c r="GR5" s="242"/>
      <c r="GS5" s="242"/>
      <c r="GT5" s="242"/>
      <c r="GU5" s="242"/>
      <c r="GV5" s="242"/>
      <c r="GW5" s="242"/>
      <c r="GX5" s="242"/>
      <c r="GY5" s="242"/>
      <c r="GZ5" s="242"/>
      <c r="HA5" s="242"/>
      <c r="HB5" s="242"/>
      <c r="HC5" s="242"/>
      <c r="HD5" s="242"/>
      <c r="HE5" s="242"/>
      <c r="HF5" s="242"/>
      <c r="HG5" s="242"/>
      <c r="HH5" s="242"/>
      <c r="HI5" s="242"/>
      <c r="HJ5" s="242"/>
      <c r="HK5" s="242"/>
      <c r="HL5" s="242"/>
      <c r="HM5" s="242"/>
      <c r="HN5" s="242"/>
      <c r="HO5" s="242"/>
      <c r="HP5" s="242"/>
      <c r="HQ5" s="242"/>
      <c r="HR5" s="242"/>
      <c r="HS5" s="242"/>
      <c r="HT5" s="242"/>
      <c r="HU5" s="242"/>
      <c r="HV5" s="242"/>
      <c r="HW5" s="242"/>
      <c r="HX5" s="242"/>
      <c r="HY5" s="242"/>
      <c r="HZ5" s="242"/>
      <c r="IA5" s="242"/>
      <c r="IB5" s="242"/>
      <c r="IC5" s="242"/>
      <c r="ID5" s="242"/>
      <c r="IE5" s="242"/>
      <c r="IF5" s="242"/>
      <c r="IG5" s="242"/>
      <c r="IH5" s="242"/>
      <c r="II5" s="242"/>
      <c r="IJ5" s="242"/>
      <c r="IK5" s="242"/>
      <c r="IL5" s="242"/>
    </row>
    <row r="6" spans="1:246" x14ac:dyDescent="0.3">
      <c r="A6" s="298" t="s">
        <v>0</v>
      </c>
      <c r="B6" s="298" t="s">
        <v>76</v>
      </c>
      <c r="C6" s="299" t="s">
        <v>77</v>
      </c>
      <c r="D6" s="299"/>
      <c r="E6" s="299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2"/>
      <c r="T6" s="242"/>
      <c r="U6" s="242"/>
      <c r="V6" s="242"/>
      <c r="W6" s="242"/>
      <c r="X6" s="242"/>
      <c r="Y6" s="242"/>
      <c r="Z6" s="242"/>
      <c r="AA6" s="242"/>
      <c r="AB6" s="242"/>
      <c r="AC6" s="242"/>
      <c r="AD6" s="242"/>
      <c r="AE6" s="242"/>
      <c r="AF6" s="242"/>
      <c r="AG6" s="242"/>
      <c r="AH6" s="242"/>
      <c r="AI6" s="242"/>
      <c r="AJ6" s="242"/>
      <c r="AK6" s="242"/>
      <c r="AL6" s="242"/>
      <c r="AM6" s="242"/>
      <c r="AN6" s="242"/>
      <c r="AO6" s="242"/>
      <c r="AP6" s="242"/>
      <c r="AQ6" s="242"/>
      <c r="AR6" s="242"/>
      <c r="AS6" s="242"/>
      <c r="AT6" s="242"/>
      <c r="AU6" s="242"/>
      <c r="AV6" s="242"/>
      <c r="AW6" s="242"/>
      <c r="AX6" s="242"/>
      <c r="AY6" s="242"/>
      <c r="AZ6" s="242"/>
      <c r="BA6" s="242"/>
      <c r="BB6" s="242"/>
      <c r="BC6" s="242"/>
      <c r="BD6" s="242"/>
      <c r="BE6" s="242"/>
      <c r="BF6" s="242"/>
      <c r="BG6" s="242"/>
      <c r="BH6" s="242"/>
      <c r="BI6" s="242"/>
      <c r="BJ6" s="242"/>
      <c r="BK6" s="242"/>
      <c r="BL6" s="242"/>
      <c r="BM6" s="242"/>
      <c r="BN6" s="242"/>
      <c r="BO6" s="242"/>
      <c r="BP6" s="242"/>
      <c r="BQ6" s="242"/>
      <c r="BR6" s="242"/>
      <c r="BS6" s="242"/>
      <c r="BT6" s="242"/>
      <c r="BU6" s="242"/>
      <c r="BV6" s="242"/>
      <c r="BW6" s="242"/>
      <c r="BX6" s="242"/>
      <c r="BY6" s="242"/>
      <c r="BZ6" s="242"/>
      <c r="CA6" s="242"/>
      <c r="CB6" s="242"/>
      <c r="CC6" s="242"/>
      <c r="CD6" s="242"/>
      <c r="CE6" s="242"/>
      <c r="CF6" s="242"/>
      <c r="CG6" s="242"/>
      <c r="CH6" s="242"/>
      <c r="CI6" s="242"/>
      <c r="CJ6" s="242"/>
      <c r="CK6" s="242"/>
      <c r="CL6" s="242"/>
      <c r="CM6" s="242"/>
      <c r="CN6" s="242"/>
      <c r="CO6" s="242"/>
      <c r="CP6" s="242"/>
      <c r="CQ6" s="242"/>
      <c r="CR6" s="242"/>
      <c r="CS6" s="242"/>
      <c r="CT6" s="242"/>
      <c r="CU6" s="242"/>
      <c r="CV6" s="242"/>
      <c r="CW6" s="242"/>
      <c r="CX6" s="242"/>
      <c r="CY6" s="242"/>
      <c r="CZ6" s="242"/>
      <c r="DA6" s="242"/>
      <c r="DB6" s="242"/>
      <c r="DC6" s="242"/>
      <c r="DD6" s="242"/>
      <c r="DE6" s="242"/>
      <c r="DF6" s="242"/>
      <c r="DG6" s="242"/>
      <c r="DH6" s="242"/>
      <c r="DI6" s="242"/>
      <c r="DJ6" s="242"/>
      <c r="DK6" s="242"/>
      <c r="DL6" s="242"/>
      <c r="DM6" s="242"/>
      <c r="DN6" s="242"/>
      <c r="DO6" s="242"/>
      <c r="DP6" s="242"/>
      <c r="DQ6" s="242"/>
      <c r="DR6" s="242"/>
      <c r="DS6" s="242"/>
      <c r="DT6" s="242"/>
      <c r="DU6" s="242"/>
      <c r="DV6" s="242"/>
      <c r="DW6" s="242"/>
      <c r="DX6" s="242"/>
      <c r="DY6" s="242"/>
      <c r="DZ6" s="242"/>
      <c r="EA6" s="242"/>
      <c r="EB6" s="242"/>
      <c r="EC6" s="242"/>
      <c r="ED6" s="242"/>
      <c r="EE6" s="242"/>
      <c r="EF6" s="242"/>
      <c r="EG6" s="242"/>
      <c r="EH6" s="242"/>
      <c r="EI6" s="242"/>
      <c r="EJ6" s="242"/>
      <c r="EK6" s="242"/>
      <c r="EL6" s="242"/>
      <c r="EM6" s="242"/>
      <c r="EN6" s="242"/>
      <c r="EO6" s="242"/>
      <c r="EP6" s="242"/>
      <c r="EQ6" s="242"/>
      <c r="ER6" s="242"/>
      <c r="ES6" s="242"/>
      <c r="ET6" s="242"/>
      <c r="EU6" s="242"/>
      <c r="EV6" s="242"/>
      <c r="EW6" s="242"/>
      <c r="EX6" s="242"/>
      <c r="EY6" s="242"/>
      <c r="EZ6" s="242"/>
      <c r="FA6" s="242"/>
      <c r="FB6" s="242"/>
      <c r="FC6" s="242"/>
      <c r="FD6" s="242"/>
      <c r="FE6" s="242"/>
      <c r="FF6" s="242"/>
      <c r="FG6" s="242"/>
      <c r="FH6" s="242"/>
      <c r="FI6" s="242"/>
      <c r="FJ6" s="242"/>
      <c r="FK6" s="242"/>
      <c r="FL6" s="242"/>
      <c r="FM6" s="242"/>
      <c r="FN6" s="242"/>
      <c r="FO6" s="242"/>
      <c r="FP6" s="242"/>
      <c r="FQ6" s="242"/>
      <c r="FR6" s="242"/>
      <c r="FS6" s="242"/>
      <c r="FT6" s="242"/>
      <c r="FU6" s="242"/>
      <c r="FV6" s="242"/>
      <c r="FW6" s="242"/>
      <c r="FX6" s="242"/>
      <c r="FY6" s="242"/>
      <c r="FZ6" s="242"/>
      <c r="GA6" s="242"/>
      <c r="GB6" s="242"/>
      <c r="GC6" s="242"/>
      <c r="GD6" s="242"/>
      <c r="GE6" s="242"/>
      <c r="GF6" s="242"/>
      <c r="GG6" s="242"/>
      <c r="GH6" s="242"/>
      <c r="GI6" s="242"/>
      <c r="GJ6" s="242"/>
      <c r="GK6" s="242"/>
      <c r="GL6" s="242"/>
      <c r="GM6" s="242"/>
      <c r="GN6" s="242"/>
      <c r="GO6" s="242"/>
      <c r="GP6" s="242"/>
      <c r="GQ6" s="242"/>
      <c r="GR6" s="242"/>
      <c r="GS6" s="242"/>
      <c r="GT6" s="242"/>
      <c r="GU6" s="242"/>
      <c r="GV6" s="242"/>
      <c r="GW6" s="242"/>
      <c r="GX6" s="242"/>
      <c r="GY6" s="242"/>
      <c r="GZ6" s="242"/>
      <c r="HA6" s="242"/>
      <c r="HB6" s="242"/>
      <c r="HC6" s="242"/>
      <c r="HD6" s="242"/>
      <c r="HE6" s="242"/>
      <c r="HF6" s="242"/>
      <c r="HG6" s="242"/>
      <c r="HH6" s="242"/>
      <c r="HI6" s="242"/>
      <c r="HJ6" s="242"/>
      <c r="HK6" s="242"/>
      <c r="HL6" s="242"/>
      <c r="HM6" s="242"/>
      <c r="HN6" s="242"/>
      <c r="HO6" s="242"/>
      <c r="HP6" s="242"/>
      <c r="HQ6" s="242"/>
      <c r="HR6" s="242"/>
      <c r="HS6" s="242"/>
      <c r="HT6" s="242"/>
      <c r="HU6" s="242"/>
      <c r="HV6" s="242"/>
      <c r="HW6" s="242"/>
      <c r="HX6" s="242"/>
      <c r="HY6" s="242"/>
      <c r="HZ6" s="242"/>
      <c r="IA6" s="242"/>
      <c r="IB6" s="242"/>
      <c r="IC6" s="242"/>
      <c r="ID6" s="242"/>
      <c r="IE6" s="242"/>
      <c r="IF6" s="242"/>
      <c r="IG6" s="242"/>
      <c r="IH6" s="242"/>
      <c r="II6" s="242"/>
      <c r="IJ6" s="242"/>
      <c r="IK6" s="242"/>
      <c r="IL6" s="242"/>
    </row>
    <row r="7" spans="1:246" x14ac:dyDescent="0.3">
      <c r="A7" s="298"/>
      <c r="B7" s="298"/>
      <c r="C7" s="300" t="s">
        <v>258</v>
      </c>
      <c r="D7" s="300" t="s">
        <v>259</v>
      </c>
      <c r="E7" s="300" t="s">
        <v>260</v>
      </c>
      <c r="F7" s="242"/>
      <c r="G7" s="242"/>
      <c r="H7" s="242"/>
      <c r="I7" s="242"/>
      <c r="J7" s="242"/>
      <c r="K7" s="242"/>
      <c r="L7" s="242"/>
      <c r="M7" s="242"/>
      <c r="N7" s="242"/>
      <c r="O7" s="242"/>
      <c r="P7" s="242"/>
      <c r="Q7" s="242"/>
      <c r="R7" s="242"/>
      <c r="S7" s="242"/>
      <c r="T7" s="242"/>
      <c r="U7" s="242"/>
      <c r="V7" s="242"/>
      <c r="W7" s="242"/>
      <c r="X7" s="242"/>
      <c r="Y7" s="242"/>
      <c r="Z7" s="242"/>
      <c r="AA7" s="242"/>
      <c r="AB7" s="242"/>
      <c r="AC7" s="242"/>
      <c r="AD7" s="242"/>
      <c r="AE7" s="242"/>
      <c r="AF7" s="242"/>
      <c r="AG7" s="242"/>
      <c r="AH7" s="242"/>
      <c r="AI7" s="242"/>
      <c r="AJ7" s="242"/>
      <c r="AK7" s="242"/>
      <c r="AL7" s="242"/>
      <c r="AM7" s="242"/>
      <c r="AN7" s="242"/>
      <c r="AO7" s="242"/>
      <c r="AP7" s="242"/>
      <c r="AQ7" s="242"/>
      <c r="AR7" s="242"/>
      <c r="AS7" s="242"/>
      <c r="AT7" s="242"/>
      <c r="AU7" s="242"/>
      <c r="AV7" s="242"/>
      <c r="AW7" s="242"/>
      <c r="AX7" s="242"/>
      <c r="AY7" s="242"/>
      <c r="AZ7" s="242"/>
      <c r="BA7" s="242"/>
      <c r="BB7" s="242"/>
      <c r="BC7" s="242"/>
      <c r="BD7" s="242"/>
      <c r="BE7" s="242"/>
      <c r="BF7" s="242"/>
      <c r="BG7" s="242"/>
      <c r="BH7" s="242"/>
      <c r="BI7" s="242"/>
      <c r="BJ7" s="242"/>
      <c r="BK7" s="242"/>
      <c r="BL7" s="242"/>
      <c r="BM7" s="242"/>
      <c r="BN7" s="242"/>
      <c r="BO7" s="242"/>
      <c r="BP7" s="242"/>
      <c r="BQ7" s="242"/>
      <c r="BR7" s="242"/>
      <c r="BS7" s="242"/>
      <c r="BT7" s="242"/>
      <c r="BU7" s="242"/>
      <c r="BV7" s="242"/>
      <c r="BW7" s="242"/>
      <c r="BX7" s="242"/>
      <c r="BY7" s="242"/>
      <c r="BZ7" s="242"/>
      <c r="CA7" s="242"/>
      <c r="CB7" s="242"/>
      <c r="CC7" s="242"/>
      <c r="CD7" s="242"/>
      <c r="CE7" s="242"/>
      <c r="CF7" s="242"/>
      <c r="CG7" s="242"/>
      <c r="CH7" s="242"/>
      <c r="CI7" s="242"/>
      <c r="CJ7" s="242"/>
      <c r="CK7" s="242"/>
      <c r="CL7" s="242"/>
      <c r="CM7" s="242"/>
      <c r="CN7" s="242"/>
      <c r="CO7" s="242"/>
      <c r="CP7" s="242"/>
      <c r="CQ7" s="242"/>
      <c r="CR7" s="242"/>
      <c r="CS7" s="242"/>
      <c r="CT7" s="242"/>
      <c r="CU7" s="242"/>
      <c r="CV7" s="242"/>
      <c r="CW7" s="242"/>
      <c r="CX7" s="242"/>
      <c r="CY7" s="242"/>
      <c r="CZ7" s="242"/>
      <c r="DA7" s="242"/>
      <c r="DB7" s="242"/>
      <c r="DC7" s="242"/>
      <c r="DD7" s="242"/>
      <c r="DE7" s="242"/>
      <c r="DF7" s="242"/>
      <c r="DG7" s="242"/>
      <c r="DH7" s="242"/>
      <c r="DI7" s="242"/>
      <c r="DJ7" s="242"/>
      <c r="DK7" s="242"/>
      <c r="DL7" s="242"/>
      <c r="DM7" s="242"/>
      <c r="DN7" s="242"/>
      <c r="DO7" s="242"/>
      <c r="DP7" s="242"/>
      <c r="DQ7" s="242"/>
      <c r="DR7" s="242"/>
      <c r="DS7" s="242"/>
      <c r="DT7" s="242"/>
      <c r="DU7" s="242"/>
      <c r="DV7" s="242"/>
      <c r="DW7" s="242"/>
      <c r="DX7" s="242"/>
      <c r="DY7" s="242"/>
      <c r="DZ7" s="242"/>
      <c r="EA7" s="242"/>
      <c r="EB7" s="242"/>
      <c r="EC7" s="242"/>
      <c r="ED7" s="242"/>
      <c r="EE7" s="242"/>
      <c r="EF7" s="242"/>
      <c r="EG7" s="242"/>
      <c r="EH7" s="242"/>
      <c r="EI7" s="242"/>
      <c r="EJ7" s="242"/>
      <c r="EK7" s="242"/>
      <c r="EL7" s="242"/>
      <c r="EM7" s="242"/>
      <c r="EN7" s="242"/>
      <c r="EO7" s="242"/>
      <c r="EP7" s="242"/>
      <c r="EQ7" s="242"/>
      <c r="ER7" s="242"/>
      <c r="ES7" s="242"/>
      <c r="ET7" s="242"/>
      <c r="EU7" s="242"/>
      <c r="EV7" s="242"/>
      <c r="EW7" s="242"/>
      <c r="EX7" s="242"/>
      <c r="EY7" s="242"/>
      <c r="EZ7" s="242"/>
      <c r="FA7" s="242"/>
      <c r="FB7" s="242"/>
      <c r="FC7" s="242"/>
      <c r="FD7" s="242"/>
      <c r="FE7" s="242"/>
      <c r="FF7" s="242"/>
      <c r="FG7" s="242"/>
      <c r="FH7" s="242"/>
      <c r="FI7" s="242"/>
      <c r="FJ7" s="242"/>
      <c r="FK7" s="242"/>
      <c r="FL7" s="242"/>
      <c r="FM7" s="242"/>
      <c r="FN7" s="242"/>
      <c r="FO7" s="242"/>
      <c r="FP7" s="242"/>
      <c r="FQ7" s="242"/>
      <c r="FR7" s="242"/>
      <c r="FS7" s="242"/>
      <c r="FT7" s="242"/>
      <c r="FU7" s="242"/>
      <c r="FV7" s="242"/>
      <c r="FW7" s="242"/>
      <c r="FX7" s="242"/>
      <c r="FY7" s="242"/>
      <c r="FZ7" s="242"/>
      <c r="GA7" s="242"/>
      <c r="GB7" s="242"/>
      <c r="GC7" s="242"/>
      <c r="GD7" s="242"/>
      <c r="GE7" s="242"/>
      <c r="GF7" s="242"/>
      <c r="GG7" s="242"/>
      <c r="GH7" s="242"/>
      <c r="GI7" s="242"/>
      <c r="GJ7" s="242"/>
      <c r="GK7" s="242"/>
      <c r="GL7" s="242"/>
      <c r="GM7" s="242"/>
      <c r="GN7" s="242"/>
      <c r="GO7" s="242"/>
      <c r="GP7" s="242"/>
      <c r="GQ7" s="242"/>
      <c r="GR7" s="242"/>
      <c r="GS7" s="242"/>
      <c r="GT7" s="242"/>
      <c r="GU7" s="242"/>
      <c r="GV7" s="242"/>
      <c r="GW7" s="242"/>
      <c r="GX7" s="242"/>
      <c r="GY7" s="242"/>
      <c r="GZ7" s="242"/>
      <c r="HA7" s="242"/>
      <c r="HB7" s="242"/>
      <c r="HC7" s="242"/>
      <c r="HD7" s="242"/>
      <c r="HE7" s="242"/>
      <c r="HF7" s="242"/>
      <c r="HG7" s="242"/>
      <c r="HH7" s="242"/>
      <c r="HI7" s="242"/>
      <c r="HJ7" s="242"/>
      <c r="HK7" s="242"/>
      <c r="HL7" s="242"/>
      <c r="HM7" s="242"/>
      <c r="HN7" s="242"/>
      <c r="HO7" s="242"/>
      <c r="HP7" s="242"/>
      <c r="HQ7" s="242"/>
      <c r="HR7" s="242"/>
      <c r="HS7" s="242"/>
      <c r="HT7" s="242"/>
      <c r="HU7" s="242"/>
      <c r="HV7" s="242"/>
      <c r="HW7" s="242"/>
      <c r="HX7" s="242"/>
      <c r="HY7" s="242"/>
      <c r="HZ7" s="242"/>
      <c r="IA7" s="242"/>
      <c r="IB7" s="242"/>
      <c r="IC7" s="242"/>
      <c r="ID7" s="242"/>
      <c r="IE7" s="242"/>
      <c r="IF7" s="242"/>
      <c r="IG7" s="242"/>
      <c r="IH7" s="242"/>
      <c r="II7" s="242"/>
      <c r="IJ7" s="242"/>
      <c r="IK7" s="242"/>
      <c r="IL7" s="242"/>
    </row>
    <row r="8" spans="1:246" x14ac:dyDescent="0.3">
      <c r="A8" s="298"/>
      <c r="B8" s="298"/>
      <c r="C8" s="300"/>
      <c r="D8" s="300"/>
      <c r="E8" s="300"/>
      <c r="F8" s="242"/>
      <c r="G8" s="242"/>
      <c r="H8" s="242"/>
      <c r="I8" s="242"/>
      <c r="J8" s="242"/>
      <c r="K8" s="242"/>
      <c r="L8" s="242"/>
      <c r="M8" s="242"/>
      <c r="N8" s="242"/>
      <c r="O8" s="242"/>
      <c r="P8" s="242"/>
      <c r="Q8" s="242"/>
      <c r="R8" s="242"/>
      <c r="S8" s="242"/>
      <c r="T8" s="242"/>
      <c r="U8" s="242"/>
      <c r="V8" s="242"/>
      <c r="W8" s="242"/>
      <c r="X8" s="242"/>
      <c r="Y8" s="242"/>
      <c r="Z8" s="242"/>
      <c r="AA8" s="242"/>
      <c r="AB8" s="242"/>
      <c r="AC8" s="242"/>
      <c r="AD8" s="242"/>
      <c r="AE8" s="242"/>
      <c r="AF8" s="242"/>
      <c r="AG8" s="242"/>
      <c r="AH8" s="242"/>
      <c r="AI8" s="242"/>
      <c r="AJ8" s="242"/>
      <c r="AK8" s="242"/>
      <c r="AL8" s="242"/>
      <c r="AM8" s="242"/>
      <c r="AN8" s="242"/>
      <c r="AO8" s="242"/>
      <c r="AP8" s="242"/>
      <c r="AQ8" s="242"/>
      <c r="AR8" s="242"/>
      <c r="AS8" s="242"/>
      <c r="AT8" s="242"/>
      <c r="AU8" s="242"/>
      <c r="AV8" s="242"/>
      <c r="AW8" s="242"/>
      <c r="AX8" s="242"/>
      <c r="AY8" s="242"/>
      <c r="AZ8" s="242"/>
      <c r="BA8" s="242"/>
      <c r="BB8" s="242"/>
      <c r="BC8" s="242"/>
      <c r="BD8" s="242"/>
      <c r="BE8" s="242"/>
      <c r="BF8" s="242"/>
      <c r="BG8" s="242"/>
      <c r="BH8" s="242"/>
      <c r="BI8" s="242"/>
      <c r="BJ8" s="242"/>
      <c r="BK8" s="242"/>
      <c r="BL8" s="242"/>
      <c r="BM8" s="242"/>
      <c r="BN8" s="242"/>
      <c r="BO8" s="242"/>
      <c r="BP8" s="242"/>
      <c r="BQ8" s="242"/>
      <c r="BR8" s="242"/>
      <c r="BS8" s="242"/>
      <c r="BT8" s="242"/>
      <c r="BU8" s="242"/>
      <c r="BV8" s="242"/>
      <c r="BW8" s="242"/>
      <c r="BX8" s="242"/>
      <c r="BY8" s="242"/>
      <c r="BZ8" s="242"/>
      <c r="CA8" s="242"/>
      <c r="CB8" s="242"/>
      <c r="CC8" s="242"/>
      <c r="CD8" s="242"/>
      <c r="CE8" s="242"/>
      <c r="CF8" s="242"/>
      <c r="CG8" s="242"/>
      <c r="CH8" s="242"/>
      <c r="CI8" s="242"/>
      <c r="CJ8" s="242"/>
      <c r="CK8" s="242"/>
      <c r="CL8" s="242"/>
      <c r="CM8" s="242"/>
      <c r="CN8" s="242"/>
      <c r="CO8" s="242"/>
      <c r="CP8" s="242"/>
      <c r="CQ8" s="242"/>
      <c r="CR8" s="242"/>
      <c r="CS8" s="242"/>
      <c r="CT8" s="242"/>
      <c r="CU8" s="242"/>
      <c r="CV8" s="242"/>
      <c r="CW8" s="242"/>
      <c r="CX8" s="242"/>
      <c r="CY8" s="242"/>
      <c r="CZ8" s="242"/>
      <c r="DA8" s="242"/>
      <c r="DB8" s="242"/>
      <c r="DC8" s="242"/>
      <c r="DD8" s="242"/>
      <c r="DE8" s="242"/>
      <c r="DF8" s="242"/>
      <c r="DG8" s="242"/>
      <c r="DH8" s="242"/>
      <c r="DI8" s="242"/>
      <c r="DJ8" s="242"/>
      <c r="DK8" s="242"/>
      <c r="DL8" s="242"/>
      <c r="DM8" s="242"/>
      <c r="DN8" s="242"/>
      <c r="DO8" s="242"/>
      <c r="DP8" s="242"/>
      <c r="DQ8" s="242"/>
      <c r="DR8" s="242"/>
      <c r="DS8" s="242"/>
      <c r="DT8" s="242"/>
      <c r="DU8" s="242"/>
      <c r="DV8" s="242"/>
      <c r="DW8" s="242"/>
      <c r="DX8" s="242"/>
      <c r="DY8" s="242"/>
      <c r="DZ8" s="242"/>
      <c r="EA8" s="242"/>
      <c r="EB8" s="242"/>
      <c r="EC8" s="242"/>
      <c r="ED8" s="242"/>
      <c r="EE8" s="242"/>
      <c r="EF8" s="242"/>
      <c r="EG8" s="242"/>
      <c r="EH8" s="242"/>
      <c r="EI8" s="242"/>
      <c r="EJ8" s="242"/>
      <c r="EK8" s="242"/>
      <c r="EL8" s="242"/>
      <c r="EM8" s="242"/>
      <c r="EN8" s="242"/>
      <c r="EO8" s="242"/>
      <c r="EP8" s="242"/>
      <c r="EQ8" s="242"/>
      <c r="ER8" s="242"/>
      <c r="ES8" s="242"/>
      <c r="ET8" s="242"/>
      <c r="EU8" s="242"/>
      <c r="EV8" s="242"/>
      <c r="EW8" s="242"/>
      <c r="EX8" s="242"/>
      <c r="EY8" s="242"/>
      <c r="EZ8" s="242"/>
      <c r="FA8" s="242"/>
      <c r="FB8" s="242"/>
      <c r="FC8" s="242"/>
      <c r="FD8" s="242"/>
      <c r="FE8" s="242"/>
      <c r="FF8" s="242"/>
      <c r="FG8" s="242"/>
      <c r="FH8" s="242"/>
      <c r="FI8" s="242"/>
      <c r="FJ8" s="242"/>
      <c r="FK8" s="242"/>
      <c r="FL8" s="242"/>
      <c r="FM8" s="242"/>
      <c r="FN8" s="242"/>
      <c r="FO8" s="242"/>
      <c r="FP8" s="242"/>
      <c r="FQ8" s="242"/>
      <c r="FR8" s="242"/>
      <c r="FS8" s="242"/>
      <c r="FT8" s="242"/>
      <c r="FU8" s="242"/>
      <c r="FV8" s="242"/>
      <c r="FW8" s="242"/>
      <c r="FX8" s="242"/>
      <c r="FY8" s="242"/>
      <c r="FZ8" s="242"/>
      <c r="GA8" s="242"/>
      <c r="GB8" s="242"/>
      <c r="GC8" s="242"/>
      <c r="GD8" s="242"/>
      <c r="GE8" s="242"/>
      <c r="GF8" s="242"/>
      <c r="GG8" s="242"/>
      <c r="GH8" s="242"/>
      <c r="GI8" s="242"/>
      <c r="GJ8" s="242"/>
      <c r="GK8" s="242"/>
      <c r="GL8" s="242"/>
      <c r="GM8" s="242"/>
      <c r="GN8" s="242"/>
      <c r="GO8" s="242"/>
      <c r="GP8" s="242"/>
      <c r="GQ8" s="242"/>
      <c r="GR8" s="242"/>
      <c r="GS8" s="242"/>
      <c r="GT8" s="242"/>
      <c r="GU8" s="242"/>
      <c r="GV8" s="242"/>
      <c r="GW8" s="242"/>
      <c r="GX8" s="242"/>
      <c r="GY8" s="242"/>
      <c r="GZ8" s="242"/>
      <c r="HA8" s="242"/>
      <c r="HB8" s="242"/>
      <c r="HC8" s="242"/>
      <c r="HD8" s="242"/>
      <c r="HE8" s="242"/>
      <c r="HF8" s="242"/>
      <c r="HG8" s="242"/>
      <c r="HH8" s="242"/>
      <c r="HI8" s="242"/>
      <c r="HJ8" s="242"/>
      <c r="HK8" s="242"/>
      <c r="HL8" s="242"/>
      <c r="HM8" s="242"/>
      <c r="HN8" s="242"/>
      <c r="HO8" s="242"/>
      <c r="HP8" s="242"/>
      <c r="HQ8" s="242"/>
      <c r="HR8" s="242"/>
      <c r="HS8" s="242"/>
      <c r="HT8" s="242"/>
      <c r="HU8" s="242"/>
      <c r="HV8" s="242"/>
      <c r="HW8" s="242"/>
      <c r="HX8" s="242"/>
      <c r="HY8" s="242"/>
      <c r="HZ8" s="242"/>
      <c r="IA8" s="242"/>
      <c r="IB8" s="242"/>
      <c r="IC8" s="242"/>
      <c r="ID8" s="242"/>
      <c r="IE8" s="242"/>
      <c r="IF8" s="242"/>
      <c r="IG8" s="242"/>
      <c r="IH8" s="242"/>
      <c r="II8" s="242"/>
      <c r="IJ8" s="242"/>
      <c r="IK8" s="242"/>
      <c r="IL8" s="242"/>
    </row>
    <row r="9" spans="1:246" x14ac:dyDescent="0.3">
      <c r="A9" s="205">
        <v>1</v>
      </c>
      <c r="B9" s="31">
        <v>2</v>
      </c>
      <c r="C9" s="206">
        <v>3</v>
      </c>
      <c r="D9" s="206">
        <v>4</v>
      </c>
      <c r="E9" s="206">
        <v>5</v>
      </c>
      <c r="F9" s="242"/>
      <c r="G9" s="242"/>
      <c r="H9" s="242"/>
      <c r="I9" s="242"/>
      <c r="J9" s="242"/>
      <c r="K9" s="242"/>
      <c r="L9" s="242"/>
      <c r="M9" s="242"/>
      <c r="N9" s="242"/>
      <c r="O9" s="242"/>
      <c r="P9" s="242"/>
      <c r="Q9" s="242"/>
      <c r="R9" s="242"/>
      <c r="S9" s="242"/>
      <c r="T9" s="242"/>
      <c r="U9" s="242"/>
      <c r="V9" s="242"/>
      <c r="W9" s="242"/>
      <c r="X9" s="242"/>
      <c r="Y9" s="242"/>
      <c r="Z9" s="242"/>
      <c r="AA9" s="242"/>
      <c r="AB9" s="242"/>
      <c r="AC9" s="242"/>
      <c r="AD9" s="242"/>
      <c r="AE9" s="242"/>
      <c r="AF9" s="242"/>
      <c r="AG9" s="242"/>
      <c r="AH9" s="242"/>
      <c r="AI9" s="242"/>
      <c r="AJ9" s="242"/>
      <c r="AK9" s="242"/>
      <c r="AL9" s="242"/>
      <c r="AM9" s="242"/>
      <c r="AN9" s="242"/>
      <c r="AO9" s="242"/>
      <c r="AP9" s="242"/>
      <c r="AQ9" s="242"/>
      <c r="AR9" s="242"/>
      <c r="AS9" s="242"/>
      <c r="AT9" s="242"/>
      <c r="AU9" s="242"/>
      <c r="AV9" s="242"/>
      <c r="AW9" s="242"/>
      <c r="AX9" s="242"/>
      <c r="AY9" s="242"/>
      <c r="AZ9" s="242"/>
      <c r="BA9" s="242"/>
      <c r="BB9" s="242"/>
      <c r="BC9" s="242"/>
      <c r="BD9" s="242"/>
      <c r="BE9" s="242"/>
      <c r="BF9" s="242"/>
      <c r="BG9" s="242"/>
      <c r="BH9" s="242"/>
      <c r="BI9" s="242"/>
      <c r="BJ9" s="242"/>
      <c r="BK9" s="242"/>
      <c r="BL9" s="242"/>
      <c r="BM9" s="242"/>
      <c r="BN9" s="242"/>
      <c r="BO9" s="242"/>
      <c r="BP9" s="242"/>
      <c r="BQ9" s="242"/>
      <c r="BR9" s="242"/>
      <c r="BS9" s="242"/>
      <c r="BT9" s="242"/>
      <c r="BU9" s="242"/>
      <c r="BV9" s="242"/>
      <c r="BW9" s="242"/>
      <c r="BX9" s="242"/>
      <c r="BY9" s="242"/>
      <c r="BZ9" s="242"/>
      <c r="CA9" s="242"/>
      <c r="CB9" s="242"/>
      <c r="CC9" s="242"/>
      <c r="CD9" s="242"/>
      <c r="CE9" s="242"/>
      <c r="CF9" s="242"/>
      <c r="CG9" s="242"/>
      <c r="CH9" s="242"/>
      <c r="CI9" s="242"/>
      <c r="CJ9" s="242"/>
      <c r="CK9" s="242"/>
      <c r="CL9" s="242"/>
      <c r="CM9" s="242"/>
      <c r="CN9" s="242"/>
      <c r="CO9" s="242"/>
      <c r="CP9" s="242"/>
      <c r="CQ9" s="242"/>
      <c r="CR9" s="242"/>
      <c r="CS9" s="242"/>
      <c r="CT9" s="242"/>
      <c r="CU9" s="242"/>
      <c r="CV9" s="242"/>
      <c r="CW9" s="242"/>
      <c r="CX9" s="242"/>
      <c r="CY9" s="242"/>
      <c r="CZ9" s="242"/>
      <c r="DA9" s="242"/>
      <c r="DB9" s="242"/>
      <c r="DC9" s="242"/>
      <c r="DD9" s="242"/>
      <c r="DE9" s="242"/>
      <c r="DF9" s="242"/>
      <c r="DG9" s="242"/>
      <c r="DH9" s="242"/>
      <c r="DI9" s="242"/>
      <c r="DJ9" s="242"/>
      <c r="DK9" s="242"/>
      <c r="DL9" s="242"/>
      <c r="DM9" s="242"/>
      <c r="DN9" s="242"/>
      <c r="DO9" s="242"/>
      <c r="DP9" s="242"/>
      <c r="DQ9" s="242"/>
      <c r="DR9" s="242"/>
      <c r="DS9" s="242"/>
      <c r="DT9" s="242"/>
      <c r="DU9" s="242"/>
      <c r="DV9" s="242"/>
      <c r="DW9" s="242"/>
      <c r="DX9" s="242"/>
      <c r="DY9" s="242"/>
      <c r="DZ9" s="242"/>
      <c r="EA9" s="242"/>
      <c r="EB9" s="242"/>
      <c r="EC9" s="242"/>
      <c r="ED9" s="242"/>
      <c r="EE9" s="242"/>
      <c r="EF9" s="242"/>
      <c r="EG9" s="242"/>
      <c r="EH9" s="242"/>
      <c r="EI9" s="242"/>
      <c r="EJ9" s="242"/>
      <c r="EK9" s="242"/>
      <c r="EL9" s="242"/>
      <c r="EM9" s="242"/>
      <c r="EN9" s="242"/>
      <c r="EO9" s="242"/>
      <c r="EP9" s="242"/>
      <c r="EQ9" s="242"/>
      <c r="ER9" s="242"/>
      <c r="ES9" s="242"/>
      <c r="ET9" s="242"/>
      <c r="EU9" s="242"/>
      <c r="EV9" s="242"/>
      <c r="EW9" s="242"/>
      <c r="EX9" s="242"/>
      <c r="EY9" s="242"/>
      <c r="EZ9" s="242"/>
      <c r="FA9" s="242"/>
      <c r="FB9" s="242"/>
      <c r="FC9" s="242"/>
      <c r="FD9" s="242"/>
      <c r="FE9" s="242"/>
      <c r="FF9" s="242"/>
      <c r="FG9" s="242"/>
      <c r="FH9" s="242"/>
      <c r="FI9" s="242"/>
      <c r="FJ9" s="242"/>
      <c r="FK9" s="242"/>
      <c r="FL9" s="242"/>
      <c r="FM9" s="242"/>
      <c r="FN9" s="242"/>
      <c r="FO9" s="242"/>
      <c r="FP9" s="242"/>
      <c r="FQ9" s="242"/>
      <c r="FR9" s="242"/>
      <c r="FS9" s="242"/>
      <c r="FT9" s="242"/>
      <c r="FU9" s="242"/>
      <c r="FV9" s="242"/>
      <c r="FW9" s="242"/>
      <c r="FX9" s="242"/>
      <c r="FY9" s="242"/>
      <c r="FZ9" s="242"/>
      <c r="GA9" s="242"/>
      <c r="GB9" s="242"/>
      <c r="GC9" s="242"/>
      <c r="GD9" s="242"/>
      <c r="GE9" s="242"/>
      <c r="GF9" s="242"/>
      <c r="GG9" s="242"/>
      <c r="GH9" s="242"/>
      <c r="GI9" s="242"/>
      <c r="GJ9" s="242"/>
      <c r="GK9" s="242"/>
      <c r="GL9" s="242"/>
      <c r="GM9" s="242"/>
      <c r="GN9" s="242"/>
      <c r="GO9" s="242"/>
      <c r="GP9" s="242"/>
      <c r="GQ9" s="242"/>
      <c r="GR9" s="242"/>
      <c r="GS9" s="242"/>
      <c r="GT9" s="242"/>
      <c r="GU9" s="242"/>
      <c r="GV9" s="242"/>
      <c r="GW9" s="242"/>
      <c r="GX9" s="242"/>
      <c r="GY9" s="242"/>
      <c r="GZ9" s="242"/>
      <c r="HA9" s="242"/>
      <c r="HB9" s="242"/>
      <c r="HC9" s="242"/>
      <c r="HD9" s="242"/>
      <c r="HE9" s="242"/>
      <c r="HF9" s="242"/>
      <c r="HG9" s="242"/>
      <c r="HH9" s="242"/>
      <c r="HI9" s="242"/>
      <c r="HJ9" s="242"/>
      <c r="HK9" s="242"/>
      <c r="HL9" s="242"/>
      <c r="HM9" s="242"/>
      <c r="HN9" s="242"/>
      <c r="HO9" s="242"/>
      <c r="HP9" s="242"/>
      <c r="HQ9" s="242"/>
      <c r="HR9" s="242"/>
      <c r="HS9" s="242"/>
      <c r="HT9" s="242"/>
      <c r="HU9" s="242"/>
      <c r="HV9" s="242"/>
      <c r="HW9" s="242"/>
      <c r="HX9" s="242"/>
      <c r="HY9" s="242"/>
      <c r="HZ9" s="242"/>
      <c r="IA9" s="242"/>
      <c r="IB9" s="242"/>
      <c r="IC9" s="242"/>
      <c r="ID9" s="242"/>
      <c r="IE9" s="242"/>
      <c r="IF9" s="242"/>
      <c r="IG9" s="242"/>
      <c r="IH9" s="242"/>
      <c r="II9" s="242"/>
      <c r="IJ9" s="242"/>
      <c r="IK9" s="242"/>
      <c r="IL9" s="242"/>
    </row>
    <row r="10" spans="1:246" x14ac:dyDescent="0.3">
      <c r="A10" s="205">
        <v>1</v>
      </c>
      <c r="B10" s="85" t="s">
        <v>51</v>
      </c>
      <c r="C10" s="207">
        <v>35662.699999999997</v>
      </c>
      <c r="D10" s="208">
        <v>42854.5</v>
      </c>
      <c r="E10" s="208">
        <v>34838.300000000003</v>
      </c>
      <c r="F10" s="242"/>
      <c r="G10" s="242"/>
      <c r="H10" s="242"/>
      <c r="I10" s="242"/>
      <c r="J10" s="242"/>
      <c r="K10" s="242"/>
      <c r="L10" s="242"/>
      <c r="M10" s="242"/>
      <c r="N10" s="242"/>
      <c r="O10" s="242"/>
      <c r="P10" s="242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/>
      <c r="AJ10" s="242"/>
      <c r="AK10" s="242"/>
      <c r="AL10" s="242"/>
      <c r="AM10" s="242"/>
      <c r="AN10" s="242"/>
      <c r="AO10" s="242"/>
      <c r="AP10" s="242"/>
      <c r="AQ10" s="242"/>
      <c r="AR10" s="242"/>
      <c r="AS10" s="242"/>
      <c r="AT10" s="242"/>
      <c r="AU10" s="242"/>
      <c r="AV10" s="242"/>
      <c r="AW10" s="242"/>
      <c r="AX10" s="242"/>
      <c r="AY10" s="242"/>
      <c r="AZ10" s="242"/>
      <c r="BA10" s="242"/>
      <c r="BB10" s="242"/>
      <c r="BC10" s="242"/>
      <c r="BD10" s="242"/>
      <c r="BE10" s="242"/>
      <c r="BF10" s="242"/>
      <c r="BG10" s="242"/>
      <c r="BH10" s="242"/>
      <c r="BI10" s="242"/>
      <c r="BJ10" s="242"/>
      <c r="BK10" s="242"/>
      <c r="BL10" s="242"/>
      <c r="BM10" s="242"/>
      <c r="BN10" s="242"/>
      <c r="BO10" s="242"/>
      <c r="BP10" s="242"/>
      <c r="BQ10" s="242"/>
      <c r="BR10" s="242"/>
      <c r="BS10" s="242"/>
      <c r="BT10" s="242"/>
      <c r="BU10" s="242"/>
      <c r="BV10" s="242"/>
      <c r="BW10" s="242"/>
      <c r="BX10" s="242"/>
      <c r="BY10" s="242"/>
      <c r="BZ10" s="242"/>
      <c r="CA10" s="242"/>
      <c r="CB10" s="242"/>
      <c r="CC10" s="242"/>
      <c r="CD10" s="242"/>
      <c r="CE10" s="242"/>
      <c r="CF10" s="242"/>
      <c r="CG10" s="242"/>
      <c r="CH10" s="242"/>
      <c r="CI10" s="242"/>
      <c r="CJ10" s="242"/>
      <c r="CK10" s="242"/>
      <c r="CL10" s="242"/>
      <c r="CM10" s="242"/>
      <c r="CN10" s="242"/>
      <c r="CO10" s="242"/>
      <c r="CP10" s="242"/>
      <c r="CQ10" s="242"/>
      <c r="CR10" s="242"/>
      <c r="CS10" s="242"/>
      <c r="CT10" s="242"/>
      <c r="CU10" s="242"/>
      <c r="CV10" s="242"/>
      <c r="CW10" s="242"/>
      <c r="CX10" s="242"/>
      <c r="CY10" s="242"/>
      <c r="CZ10" s="242"/>
      <c r="DA10" s="242"/>
      <c r="DB10" s="242"/>
      <c r="DC10" s="242"/>
      <c r="DD10" s="242"/>
      <c r="DE10" s="242"/>
      <c r="DF10" s="242"/>
      <c r="DG10" s="242"/>
      <c r="DH10" s="242"/>
      <c r="DI10" s="242"/>
      <c r="DJ10" s="242"/>
      <c r="DK10" s="242"/>
      <c r="DL10" s="242"/>
      <c r="DM10" s="242"/>
      <c r="DN10" s="242"/>
      <c r="DO10" s="242"/>
      <c r="DP10" s="242"/>
      <c r="DQ10" s="242"/>
      <c r="DR10" s="242"/>
      <c r="DS10" s="242"/>
      <c r="DT10" s="242"/>
      <c r="DU10" s="242"/>
      <c r="DV10" s="242"/>
      <c r="DW10" s="242"/>
      <c r="DX10" s="242"/>
      <c r="DY10" s="242"/>
      <c r="DZ10" s="242"/>
      <c r="EA10" s="242"/>
      <c r="EB10" s="242"/>
      <c r="EC10" s="242"/>
      <c r="ED10" s="242"/>
      <c r="EE10" s="242"/>
      <c r="EF10" s="242"/>
      <c r="EG10" s="242"/>
      <c r="EH10" s="242"/>
      <c r="EI10" s="242"/>
      <c r="EJ10" s="242"/>
      <c r="EK10" s="242"/>
      <c r="EL10" s="242"/>
      <c r="EM10" s="242"/>
      <c r="EN10" s="242"/>
      <c r="EO10" s="242"/>
      <c r="EP10" s="242"/>
      <c r="EQ10" s="242"/>
      <c r="ER10" s="242"/>
      <c r="ES10" s="242"/>
      <c r="ET10" s="242"/>
      <c r="EU10" s="242"/>
      <c r="EV10" s="242"/>
      <c r="EW10" s="242"/>
      <c r="EX10" s="242"/>
      <c r="EY10" s="242"/>
      <c r="EZ10" s="242"/>
      <c r="FA10" s="242"/>
      <c r="FB10" s="242"/>
      <c r="FC10" s="242"/>
      <c r="FD10" s="242"/>
      <c r="FE10" s="242"/>
      <c r="FF10" s="242"/>
      <c r="FG10" s="242"/>
      <c r="FH10" s="242"/>
      <c r="FI10" s="242"/>
      <c r="FJ10" s="242"/>
      <c r="FK10" s="242"/>
      <c r="FL10" s="242"/>
      <c r="FM10" s="242"/>
      <c r="FN10" s="242"/>
      <c r="FO10" s="242"/>
      <c r="FP10" s="242"/>
      <c r="FQ10" s="242"/>
      <c r="FR10" s="242"/>
      <c r="FS10" s="242"/>
      <c r="FT10" s="242"/>
      <c r="FU10" s="242"/>
      <c r="FV10" s="242"/>
      <c r="FW10" s="242"/>
      <c r="FX10" s="242"/>
      <c r="FY10" s="242"/>
      <c r="FZ10" s="242"/>
      <c r="GA10" s="242"/>
      <c r="GB10" s="242"/>
      <c r="GC10" s="242"/>
      <c r="GD10" s="242"/>
      <c r="GE10" s="242"/>
      <c r="GF10" s="242"/>
      <c r="GG10" s="242"/>
      <c r="GH10" s="242"/>
      <c r="GI10" s="242"/>
      <c r="GJ10" s="242"/>
      <c r="GK10" s="242"/>
      <c r="GL10" s="242"/>
      <c r="GM10" s="242"/>
      <c r="GN10" s="242"/>
      <c r="GO10" s="242"/>
      <c r="GP10" s="242"/>
      <c r="GQ10" s="242"/>
      <c r="GR10" s="242"/>
      <c r="GS10" s="242"/>
      <c r="GT10" s="242"/>
      <c r="GU10" s="242"/>
      <c r="GV10" s="242"/>
      <c r="GW10" s="242"/>
      <c r="GX10" s="242"/>
      <c r="GY10" s="242"/>
      <c r="GZ10" s="242"/>
      <c r="HA10" s="242"/>
      <c r="HB10" s="242"/>
      <c r="HC10" s="242"/>
      <c r="HD10" s="242"/>
      <c r="HE10" s="242"/>
      <c r="HF10" s="242"/>
      <c r="HG10" s="242"/>
      <c r="HH10" s="242"/>
      <c r="HI10" s="242"/>
      <c r="HJ10" s="242"/>
      <c r="HK10" s="242"/>
      <c r="HL10" s="242"/>
      <c r="HM10" s="242"/>
      <c r="HN10" s="242"/>
      <c r="HO10" s="242"/>
      <c r="HP10" s="242"/>
      <c r="HQ10" s="242"/>
      <c r="HR10" s="242"/>
      <c r="HS10" s="242"/>
      <c r="HT10" s="242"/>
      <c r="HU10" s="242"/>
      <c r="HV10" s="242"/>
      <c r="HW10" s="242"/>
      <c r="HX10" s="242"/>
      <c r="HY10" s="242"/>
      <c r="HZ10" s="242"/>
      <c r="IA10" s="242"/>
      <c r="IB10" s="242"/>
      <c r="IC10" s="242"/>
      <c r="ID10" s="242"/>
      <c r="IE10" s="242"/>
      <c r="IF10" s="242"/>
      <c r="IG10" s="242"/>
      <c r="IH10" s="242"/>
      <c r="II10" s="242"/>
      <c r="IJ10" s="242"/>
      <c r="IK10" s="242"/>
      <c r="IL10" s="242"/>
    </row>
    <row r="11" spans="1:246" x14ac:dyDescent="0.3">
      <c r="A11" s="205">
        <v>2</v>
      </c>
      <c r="B11" s="209" t="s">
        <v>80</v>
      </c>
      <c r="C11" s="207">
        <v>194</v>
      </c>
      <c r="D11" s="208">
        <v>200</v>
      </c>
      <c r="E11" s="208">
        <v>205</v>
      </c>
      <c r="F11" s="242"/>
      <c r="G11" s="242"/>
      <c r="H11" s="242"/>
      <c r="I11" s="242"/>
      <c r="J11" s="242"/>
      <c r="K11" s="242"/>
      <c r="L11" s="242"/>
      <c r="M11" s="242"/>
      <c r="N11" s="242"/>
      <c r="O11" s="242"/>
      <c r="P11" s="242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/>
      <c r="AJ11" s="242"/>
      <c r="AK11" s="242"/>
      <c r="AL11" s="242"/>
      <c r="AM11" s="242"/>
      <c r="AN11" s="242"/>
      <c r="AO11" s="242"/>
      <c r="AP11" s="242"/>
      <c r="AQ11" s="242"/>
      <c r="AR11" s="242"/>
      <c r="AS11" s="242"/>
      <c r="AT11" s="242"/>
      <c r="AU11" s="242"/>
      <c r="AV11" s="242"/>
      <c r="AW11" s="242"/>
      <c r="AX11" s="242"/>
      <c r="AY11" s="242"/>
      <c r="AZ11" s="242"/>
      <c r="BA11" s="242"/>
      <c r="BB11" s="242"/>
      <c r="BC11" s="242"/>
      <c r="BD11" s="242"/>
      <c r="BE11" s="242"/>
      <c r="BF11" s="242"/>
      <c r="BG11" s="242"/>
      <c r="BH11" s="242"/>
      <c r="BI11" s="242"/>
      <c r="BJ11" s="242"/>
      <c r="BK11" s="242"/>
      <c r="BL11" s="242"/>
      <c r="BM11" s="242"/>
      <c r="BN11" s="242"/>
      <c r="BO11" s="242"/>
      <c r="BP11" s="242"/>
      <c r="BQ11" s="242"/>
      <c r="BR11" s="242"/>
      <c r="BS11" s="242"/>
      <c r="BT11" s="242"/>
      <c r="BU11" s="242"/>
      <c r="BV11" s="242"/>
      <c r="BW11" s="242"/>
      <c r="BX11" s="242"/>
      <c r="BY11" s="242"/>
      <c r="BZ11" s="242"/>
      <c r="CA11" s="242"/>
      <c r="CB11" s="242"/>
      <c r="CC11" s="242"/>
      <c r="CD11" s="242"/>
      <c r="CE11" s="242"/>
      <c r="CF11" s="242"/>
      <c r="CG11" s="242"/>
      <c r="CH11" s="242"/>
      <c r="CI11" s="242"/>
      <c r="CJ11" s="242"/>
      <c r="CK11" s="242"/>
      <c r="CL11" s="242"/>
      <c r="CM11" s="242"/>
      <c r="CN11" s="242"/>
      <c r="CO11" s="242"/>
      <c r="CP11" s="242"/>
      <c r="CQ11" s="242"/>
      <c r="CR11" s="242"/>
      <c r="CS11" s="242"/>
      <c r="CT11" s="242"/>
      <c r="CU11" s="242"/>
      <c r="CV11" s="242"/>
      <c r="CW11" s="242"/>
      <c r="CX11" s="242"/>
      <c r="CY11" s="242"/>
      <c r="CZ11" s="242"/>
      <c r="DA11" s="242"/>
      <c r="DB11" s="242"/>
      <c r="DC11" s="242"/>
      <c r="DD11" s="242"/>
      <c r="DE11" s="242"/>
      <c r="DF11" s="242"/>
      <c r="DG11" s="242"/>
      <c r="DH11" s="242"/>
      <c r="DI11" s="242"/>
      <c r="DJ11" s="242"/>
      <c r="DK11" s="242"/>
      <c r="DL11" s="242"/>
      <c r="DM11" s="242"/>
      <c r="DN11" s="242"/>
      <c r="DO11" s="242"/>
      <c r="DP11" s="242"/>
      <c r="DQ11" s="242"/>
      <c r="DR11" s="242"/>
      <c r="DS11" s="242"/>
      <c r="DT11" s="242"/>
      <c r="DU11" s="242"/>
      <c r="DV11" s="242"/>
      <c r="DW11" s="242"/>
      <c r="DX11" s="242"/>
      <c r="DY11" s="242"/>
      <c r="DZ11" s="242"/>
      <c r="EA11" s="242"/>
      <c r="EB11" s="242"/>
      <c r="EC11" s="242"/>
      <c r="ED11" s="242"/>
      <c r="EE11" s="242"/>
      <c r="EF11" s="242"/>
      <c r="EG11" s="242"/>
      <c r="EH11" s="242"/>
      <c r="EI11" s="242"/>
      <c r="EJ11" s="242"/>
      <c r="EK11" s="242"/>
      <c r="EL11" s="242"/>
      <c r="EM11" s="242"/>
      <c r="EN11" s="242"/>
      <c r="EO11" s="242"/>
      <c r="EP11" s="242"/>
      <c r="EQ11" s="242"/>
      <c r="ER11" s="242"/>
      <c r="ES11" s="242"/>
      <c r="ET11" s="242"/>
      <c r="EU11" s="242"/>
      <c r="EV11" s="242"/>
      <c r="EW11" s="242"/>
      <c r="EX11" s="242"/>
      <c r="EY11" s="242"/>
      <c r="EZ11" s="242"/>
      <c r="FA11" s="242"/>
      <c r="FB11" s="242"/>
      <c r="FC11" s="242"/>
      <c r="FD11" s="242"/>
      <c r="FE11" s="242"/>
      <c r="FF11" s="242"/>
      <c r="FG11" s="242"/>
      <c r="FH11" s="242"/>
      <c r="FI11" s="242"/>
      <c r="FJ11" s="242"/>
      <c r="FK11" s="242"/>
      <c r="FL11" s="242"/>
      <c r="FM11" s="242"/>
      <c r="FN11" s="242"/>
      <c r="FO11" s="242"/>
      <c r="FP11" s="242"/>
      <c r="FQ11" s="242"/>
      <c r="FR11" s="242"/>
      <c r="FS11" s="242"/>
      <c r="FT11" s="242"/>
      <c r="FU11" s="242"/>
      <c r="FV11" s="242"/>
      <c r="FW11" s="242"/>
      <c r="FX11" s="242"/>
      <c r="FY11" s="242"/>
      <c r="FZ11" s="242"/>
      <c r="GA11" s="242"/>
      <c r="GB11" s="242"/>
      <c r="GC11" s="242"/>
      <c r="GD11" s="242"/>
      <c r="GE11" s="242"/>
      <c r="GF11" s="242"/>
      <c r="GG11" s="242"/>
      <c r="GH11" s="242"/>
      <c r="GI11" s="242"/>
      <c r="GJ11" s="242"/>
      <c r="GK11" s="242"/>
      <c r="GL11" s="242"/>
      <c r="GM11" s="242"/>
      <c r="GN11" s="242"/>
      <c r="GO11" s="242"/>
      <c r="GP11" s="242"/>
      <c r="GQ11" s="242"/>
      <c r="GR11" s="242"/>
      <c r="GS11" s="242"/>
      <c r="GT11" s="242"/>
      <c r="GU11" s="242"/>
      <c r="GV11" s="242"/>
      <c r="GW11" s="242"/>
      <c r="GX11" s="242"/>
      <c r="GY11" s="242"/>
      <c r="GZ11" s="242"/>
      <c r="HA11" s="242"/>
      <c r="HB11" s="242"/>
      <c r="HC11" s="242"/>
      <c r="HD11" s="242"/>
      <c r="HE11" s="242"/>
      <c r="HF11" s="242"/>
      <c r="HG11" s="242"/>
      <c r="HH11" s="242"/>
      <c r="HI11" s="242"/>
      <c r="HJ11" s="242"/>
      <c r="HK11" s="242"/>
      <c r="HL11" s="242"/>
      <c r="HM11" s="242"/>
      <c r="HN11" s="242"/>
      <c r="HO11" s="242"/>
      <c r="HP11" s="242"/>
      <c r="HQ11" s="242"/>
      <c r="HR11" s="242"/>
      <c r="HS11" s="242"/>
      <c r="HT11" s="242"/>
      <c r="HU11" s="242"/>
      <c r="HV11" s="242"/>
      <c r="HW11" s="242"/>
      <c r="HX11" s="242"/>
      <c r="HY11" s="242"/>
      <c r="HZ11" s="242"/>
      <c r="IA11" s="242"/>
      <c r="IB11" s="242"/>
      <c r="IC11" s="242"/>
      <c r="ID11" s="242"/>
      <c r="IE11" s="242"/>
      <c r="IF11" s="242"/>
      <c r="IG11" s="242"/>
      <c r="IH11" s="242"/>
      <c r="II11" s="242"/>
      <c r="IJ11" s="242"/>
      <c r="IK11" s="242"/>
      <c r="IL11" s="242"/>
    </row>
    <row r="12" spans="1:246" x14ac:dyDescent="0.3">
      <c r="A12" s="205">
        <v>3</v>
      </c>
      <c r="B12" s="34" t="s">
        <v>263</v>
      </c>
      <c r="C12" s="207">
        <v>1190.5999999999999</v>
      </c>
      <c r="D12" s="208">
        <v>1493.5</v>
      </c>
      <c r="E12" s="208">
        <v>1557.9</v>
      </c>
      <c r="F12" s="242"/>
      <c r="G12" s="242"/>
      <c r="H12" s="242"/>
      <c r="I12" s="242"/>
      <c r="J12" s="242"/>
      <c r="K12" s="242"/>
      <c r="L12" s="242"/>
      <c r="M12" s="242"/>
      <c r="N12" s="242"/>
      <c r="O12" s="242"/>
      <c r="P12" s="242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/>
      <c r="AJ12" s="242"/>
      <c r="AK12" s="242"/>
      <c r="AL12" s="242"/>
      <c r="AM12" s="242"/>
      <c r="AN12" s="242"/>
      <c r="AO12" s="242"/>
      <c r="AP12" s="242"/>
      <c r="AQ12" s="242"/>
      <c r="AR12" s="242"/>
      <c r="AS12" s="242"/>
      <c r="AT12" s="242"/>
      <c r="AU12" s="242"/>
      <c r="AV12" s="242"/>
      <c r="AW12" s="242"/>
      <c r="AX12" s="242"/>
      <c r="AY12" s="242"/>
      <c r="AZ12" s="242"/>
      <c r="BA12" s="242"/>
      <c r="BB12" s="242"/>
      <c r="BC12" s="242"/>
      <c r="BD12" s="242"/>
      <c r="BE12" s="242"/>
      <c r="BF12" s="242"/>
      <c r="BG12" s="242"/>
      <c r="BH12" s="242"/>
      <c r="BI12" s="242"/>
      <c r="BJ12" s="242"/>
      <c r="BK12" s="242"/>
      <c r="BL12" s="242"/>
      <c r="BM12" s="242"/>
      <c r="BN12" s="242"/>
      <c r="BO12" s="242"/>
      <c r="BP12" s="242"/>
      <c r="BQ12" s="242"/>
      <c r="BR12" s="242"/>
      <c r="BS12" s="242"/>
      <c r="BT12" s="242"/>
      <c r="BU12" s="242"/>
      <c r="BV12" s="242"/>
      <c r="BW12" s="242"/>
      <c r="BX12" s="242"/>
      <c r="BY12" s="242"/>
      <c r="BZ12" s="242"/>
      <c r="CA12" s="242"/>
      <c r="CB12" s="242"/>
      <c r="CC12" s="242"/>
      <c r="CD12" s="242"/>
      <c r="CE12" s="242"/>
      <c r="CF12" s="242"/>
      <c r="CG12" s="242"/>
      <c r="CH12" s="242"/>
      <c r="CI12" s="242"/>
      <c r="CJ12" s="242"/>
      <c r="CK12" s="242"/>
      <c r="CL12" s="242"/>
      <c r="CM12" s="242"/>
      <c r="CN12" s="242"/>
      <c r="CO12" s="242"/>
      <c r="CP12" s="242"/>
      <c r="CQ12" s="242"/>
      <c r="CR12" s="242"/>
      <c r="CS12" s="242"/>
      <c r="CT12" s="242"/>
      <c r="CU12" s="242"/>
      <c r="CV12" s="242"/>
      <c r="CW12" s="242"/>
      <c r="CX12" s="242"/>
      <c r="CY12" s="242"/>
      <c r="CZ12" s="242"/>
      <c r="DA12" s="242"/>
      <c r="DB12" s="242"/>
      <c r="DC12" s="242"/>
      <c r="DD12" s="242"/>
      <c r="DE12" s="242"/>
      <c r="DF12" s="242"/>
      <c r="DG12" s="242"/>
      <c r="DH12" s="242"/>
      <c r="DI12" s="242"/>
      <c r="DJ12" s="242"/>
      <c r="DK12" s="242"/>
      <c r="DL12" s="242"/>
      <c r="DM12" s="242"/>
      <c r="DN12" s="242"/>
      <c r="DO12" s="242"/>
      <c r="DP12" s="242"/>
      <c r="DQ12" s="242"/>
      <c r="DR12" s="242"/>
      <c r="DS12" s="242"/>
      <c r="DT12" s="242"/>
      <c r="DU12" s="242"/>
      <c r="DV12" s="242"/>
      <c r="DW12" s="242"/>
      <c r="DX12" s="242"/>
      <c r="DY12" s="242"/>
      <c r="DZ12" s="242"/>
      <c r="EA12" s="242"/>
      <c r="EB12" s="242"/>
      <c r="EC12" s="242"/>
      <c r="ED12" s="242"/>
      <c r="EE12" s="242"/>
      <c r="EF12" s="242"/>
      <c r="EG12" s="242"/>
      <c r="EH12" s="242"/>
      <c r="EI12" s="242"/>
      <c r="EJ12" s="242"/>
      <c r="EK12" s="242"/>
      <c r="EL12" s="242"/>
      <c r="EM12" s="242"/>
      <c r="EN12" s="242"/>
      <c r="EO12" s="242"/>
      <c r="EP12" s="242"/>
      <c r="EQ12" s="242"/>
      <c r="ER12" s="242"/>
      <c r="ES12" s="242"/>
      <c r="ET12" s="242"/>
      <c r="EU12" s="242"/>
      <c r="EV12" s="242"/>
      <c r="EW12" s="242"/>
      <c r="EX12" s="242"/>
      <c r="EY12" s="242"/>
      <c r="EZ12" s="242"/>
      <c r="FA12" s="242"/>
      <c r="FB12" s="242"/>
      <c r="FC12" s="242"/>
      <c r="FD12" s="242"/>
      <c r="FE12" s="242"/>
      <c r="FF12" s="242"/>
      <c r="FG12" s="242"/>
      <c r="FH12" s="242"/>
      <c r="FI12" s="242"/>
      <c r="FJ12" s="242"/>
      <c r="FK12" s="242"/>
      <c r="FL12" s="242"/>
      <c r="FM12" s="242"/>
      <c r="FN12" s="242"/>
      <c r="FO12" s="242"/>
      <c r="FP12" s="242"/>
      <c r="FQ12" s="242"/>
      <c r="FR12" s="242"/>
      <c r="FS12" s="242"/>
      <c r="FT12" s="242"/>
      <c r="FU12" s="242"/>
      <c r="FV12" s="242"/>
      <c r="FW12" s="242"/>
      <c r="FX12" s="242"/>
      <c r="FY12" s="242"/>
      <c r="FZ12" s="242"/>
      <c r="GA12" s="242"/>
      <c r="GB12" s="242"/>
      <c r="GC12" s="242"/>
      <c r="GD12" s="242"/>
      <c r="GE12" s="242"/>
      <c r="GF12" s="242"/>
      <c r="GG12" s="242"/>
      <c r="GH12" s="242"/>
      <c r="GI12" s="242"/>
      <c r="GJ12" s="242"/>
      <c r="GK12" s="242"/>
      <c r="GL12" s="242"/>
      <c r="GM12" s="242"/>
      <c r="GN12" s="242"/>
      <c r="GO12" s="242"/>
      <c r="GP12" s="242"/>
      <c r="GQ12" s="242"/>
      <c r="GR12" s="242"/>
      <c r="GS12" s="242"/>
      <c r="GT12" s="242"/>
      <c r="GU12" s="242"/>
      <c r="GV12" s="242"/>
      <c r="GW12" s="242"/>
      <c r="GX12" s="242"/>
      <c r="GY12" s="242"/>
      <c r="GZ12" s="242"/>
      <c r="HA12" s="242"/>
      <c r="HB12" s="242"/>
      <c r="HC12" s="242"/>
      <c r="HD12" s="242"/>
      <c r="HE12" s="242"/>
      <c r="HF12" s="242"/>
      <c r="HG12" s="242"/>
      <c r="HH12" s="242"/>
      <c r="HI12" s="242"/>
      <c r="HJ12" s="242"/>
      <c r="HK12" s="242"/>
      <c r="HL12" s="242"/>
      <c r="HM12" s="242"/>
      <c r="HN12" s="242"/>
      <c r="HO12" s="242"/>
      <c r="HP12" s="242"/>
      <c r="HQ12" s="242"/>
      <c r="HR12" s="242"/>
      <c r="HS12" s="242"/>
      <c r="HT12" s="242"/>
      <c r="HU12" s="242"/>
      <c r="HV12" s="242"/>
      <c r="HW12" s="242"/>
      <c r="HX12" s="242"/>
      <c r="HY12" s="242"/>
      <c r="HZ12" s="242"/>
      <c r="IA12" s="242"/>
      <c r="IB12" s="242"/>
      <c r="IC12" s="242"/>
      <c r="ID12" s="242"/>
      <c r="IE12" s="242"/>
      <c r="IF12" s="242"/>
      <c r="IG12" s="242"/>
      <c r="IH12" s="242"/>
      <c r="II12" s="242"/>
      <c r="IJ12" s="242"/>
      <c r="IK12" s="242"/>
      <c r="IL12" s="242"/>
    </row>
    <row r="13" spans="1:246" x14ac:dyDescent="0.3">
      <c r="A13" s="205">
        <v>4</v>
      </c>
      <c r="B13" s="36" t="s">
        <v>81</v>
      </c>
      <c r="C13" s="207">
        <v>1047.9000000000001</v>
      </c>
      <c r="D13" s="208">
        <v>1408.6</v>
      </c>
      <c r="E13" s="208">
        <v>1397.7</v>
      </c>
      <c r="F13" s="242"/>
      <c r="G13" s="242"/>
      <c r="H13" s="242"/>
      <c r="I13" s="242"/>
      <c r="J13" s="242"/>
      <c r="K13" s="242"/>
      <c r="L13" s="242"/>
      <c r="M13" s="242"/>
      <c r="N13" s="242"/>
      <c r="O13" s="242"/>
      <c r="P13" s="242"/>
      <c r="Q13" s="242"/>
      <c r="R13" s="242"/>
      <c r="S13" s="242"/>
      <c r="T13" s="242"/>
      <c r="U13" s="242"/>
      <c r="V13" s="242"/>
      <c r="W13" s="242"/>
      <c r="X13" s="242"/>
      <c r="Y13" s="242"/>
      <c r="Z13" s="242"/>
      <c r="AA13" s="242"/>
      <c r="AB13" s="242"/>
      <c r="AC13" s="242"/>
      <c r="AD13" s="242"/>
      <c r="AE13" s="242"/>
      <c r="AF13" s="242"/>
      <c r="AG13" s="242"/>
      <c r="AH13" s="242"/>
      <c r="AI13" s="242"/>
      <c r="AJ13" s="242"/>
      <c r="AK13" s="242"/>
      <c r="AL13" s="242"/>
      <c r="AM13" s="242"/>
      <c r="AN13" s="242"/>
      <c r="AO13" s="242"/>
      <c r="AP13" s="242"/>
      <c r="AQ13" s="242"/>
      <c r="AR13" s="242"/>
      <c r="AS13" s="242"/>
      <c r="AT13" s="242"/>
      <c r="AU13" s="242"/>
      <c r="AV13" s="242"/>
      <c r="AW13" s="242"/>
      <c r="AX13" s="242"/>
      <c r="AY13" s="242"/>
      <c r="AZ13" s="242"/>
      <c r="BA13" s="242"/>
      <c r="BB13" s="242"/>
      <c r="BC13" s="242"/>
      <c r="BD13" s="242"/>
      <c r="BE13" s="242"/>
      <c r="BF13" s="242"/>
      <c r="BG13" s="242"/>
      <c r="BH13" s="242"/>
      <c r="BI13" s="242"/>
      <c r="BJ13" s="242"/>
      <c r="BK13" s="242"/>
      <c r="BL13" s="242"/>
      <c r="BM13" s="242"/>
      <c r="BN13" s="242"/>
      <c r="BO13" s="242"/>
      <c r="BP13" s="242"/>
      <c r="BQ13" s="242"/>
      <c r="BR13" s="242"/>
      <c r="BS13" s="242"/>
      <c r="BT13" s="242"/>
      <c r="BU13" s="242"/>
      <c r="BV13" s="242"/>
      <c r="BW13" s="242"/>
      <c r="BX13" s="242"/>
      <c r="BY13" s="242"/>
      <c r="BZ13" s="242"/>
      <c r="CA13" s="242"/>
      <c r="CB13" s="242"/>
      <c r="CC13" s="242"/>
      <c r="CD13" s="242"/>
      <c r="CE13" s="242"/>
      <c r="CF13" s="242"/>
      <c r="CG13" s="242"/>
      <c r="CH13" s="242"/>
      <c r="CI13" s="242"/>
      <c r="CJ13" s="242"/>
      <c r="CK13" s="242"/>
      <c r="CL13" s="242"/>
      <c r="CM13" s="242"/>
      <c r="CN13" s="242"/>
      <c r="CO13" s="242"/>
      <c r="CP13" s="242"/>
      <c r="CQ13" s="242"/>
      <c r="CR13" s="242"/>
      <c r="CS13" s="242"/>
      <c r="CT13" s="242"/>
      <c r="CU13" s="242"/>
      <c r="CV13" s="242"/>
      <c r="CW13" s="242"/>
      <c r="CX13" s="242"/>
      <c r="CY13" s="242"/>
      <c r="CZ13" s="242"/>
      <c r="DA13" s="242"/>
      <c r="DB13" s="242"/>
      <c r="DC13" s="242"/>
      <c r="DD13" s="242"/>
      <c r="DE13" s="242"/>
      <c r="DF13" s="242"/>
      <c r="DG13" s="242"/>
      <c r="DH13" s="242"/>
      <c r="DI13" s="242"/>
      <c r="DJ13" s="242"/>
      <c r="DK13" s="242"/>
      <c r="DL13" s="242"/>
      <c r="DM13" s="242"/>
      <c r="DN13" s="242"/>
      <c r="DO13" s="242"/>
      <c r="DP13" s="242"/>
      <c r="DQ13" s="242"/>
      <c r="DR13" s="242"/>
      <c r="DS13" s="242"/>
      <c r="DT13" s="242"/>
      <c r="DU13" s="242"/>
      <c r="DV13" s="242"/>
      <c r="DW13" s="242"/>
      <c r="DX13" s="242"/>
      <c r="DY13" s="242"/>
      <c r="DZ13" s="242"/>
      <c r="EA13" s="242"/>
      <c r="EB13" s="242"/>
      <c r="EC13" s="242"/>
      <c r="ED13" s="242"/>
      <c r="EE13" s="242"/>
      <c r="EF13" s="242"/>
      <c r="EG13" s="242"/>
      <c r="EH13" s="242"/>
      <c r="EI13" s="242"/>
      <c r="EJ13" s="242"/>
      <c r="EK13" s="242"/>
      <c r="EL13" s="242"/>
      <c r="EM13" s="242"/>
      <c r="EN13" s="242"/>
      <c r="EO13" s="242"/>
      <c r="EP13" s="242"/>
      <c r="EQ13" s="242"/>
      <c r="ER13" s="242"/>
      <c r="ES13" s="242"/>
      <c r="ET13" s="242"/>
      <c r="EU13" s="242"/>
      <c r="EV13" s="242"/>
      <c r="EW13" s="242"/>
      <c r="EX13" s="242"/>
      <c r="EY13" s="242"/>
      <c r="EZ13" s="242"/>
      <c r="FA13" s="242"/>
      <c r="FB13" s="242"/>
      <c r="FC13" s="242"/>
      <c r="FD13" s="242"/>
      <c r="FE13" s="242"/>
      <c r="FF13" s="242"/>
      <c r="FG13" s="242"/>
      <c r="FH13" s="242"/>
      <c r="FI13" s="242"/>
      <c r="FJ13" s="242"/>
      <c r="FK13" s="242"/>
      <c r="FL13" s="242"/>
      <c r="FM13" s="242"/>
      <c r="FN13" s="242"/>
      <c r="FO13" s="242"/>
      <c r="FP13" s="242"/>
      <c r="FQ13" s="242"/>
      <c r="FR13" s="242"/>
      <c r="FS13" s="242"/>
      <c r="FT13" s="242"/>
      <c r="FU13" s="242"/>
      <c r="FV13" s="242"/>
      <c r="FW13" s="242"/>
      <c r="FX13" s="242"/>
      <c r="FY13" s="242"/>
      <c r="FZ13" s="242"/>
      <c r="GA13" s="242"/>
      <c r="GB13" s="242"/>
      <c r="GC13" s="242"/>
      <c r="GD13" s="242"/>
      <c r="GE13" s="242"/>
      <c r="GF13" s="242"/>
      <c r="GG13" s="242"/>
      <c r="GH13" s="242"/>
      <c r="GI13" s="242"/>
      <c r="GJ13" s="242"/>
      <c r="GK13" s="242"/>
      <c r="GL13" s="242"/>
      <c r="GM13" s="242"/>
      <c r="GN13" s="242"/>
      <c r="GO13" s="242"/>
      <c r="GP13" s="242"/>
      <c r="GQ13" s="242"/>
      <c r="GR13" s="242"/>
      <c r="GS13" s="242"/>
      <c r="GT13" s="242"/>
      <c r="GU13" s="242"/>
      <c r="GV13" s="242"/>
      <c r="GW13" s="242"/>
      <c r="GX13" s="242"/>
      <c r="GY13" s="242"/>
      <c r="GZ13" s="242"/>
      <c r="HA13" s="242"/>
      <c r="HB13" s="242"/>
      <c r="HC13" s="242"/>
      <c r="HD13" s="242"/>
      <c r="HE13" s="242"/>
      <c r="HF13" s="242"/>
      <c r="HG13" s="242"/>
      <c r="HH13" s="242"/>
      <c r="HI13" s="242"/>
      <c r="HJ13" s="242"/>
      <c r="HK13" s="242"/>
      <c r="HL13" s="242"/>
      <c r="HM13" s="242"/>
      <c r="HN13" s="242"/>
      <c r="HO13" s="242"/>
      <c r="HP13" s="242"/>
      <c r="HQ13" s="242"/>
      <c r="HR13" s="242"/>
      <c r="HS13" s="242"/>
      <c r="HT13" s="242"/>
      <c r="HU13" s="242"/>
      <c r="HV13" s="242"/>
      <c r="HW13" s="242"/>
      <c r="HX13" s="242"/>
      <c r="HY13" s="242"/>
      <c r="HZ13" s="242"/>
      <c r="IA13" s="242"/>
      <c r="IB13" s="242"/>
      <c r="IC13" s="242"/>
      <c r="ID13" s="242"/>
      <c r="IE13" s="242"/>
      <c r="IF13" s="242"/>
      <c r="IG13" s="242"/>
      <c r="IH13" s="242"/>
      <c r="II13" s="242"/>
      <c r="IJ13" s="242"/>
      <c r="IK13" s="242"/>
      <c r="IL13" s="242"/>
    </row>
    <row r="14" spans="1:246" x14ac:dyDescent="0.3">
      <c r="A14" s="205">
        <v>5</v>
      </c>
      <c r="B14" s="37" t="s">
        <v>53</v>
      </c>
      <c r="C14" s="207">
        <v>2240</v>
      </c>
      <c r="D14" s="208">
        <v>2180</v>
      </c>
      <c r="E14" s="208">
        <v>2180</v>
      </c>
      <c r="F14" s="242"/>
      <c r="G14" s="242"/>
      <c r="H14" s="242"/>
      <c r="I14" s="242"/>
      <c r="J14" s="242"/>
      <c r="K14" s="242"/>
      <c r="L14" s="242"/>
      <c r="M14" s="242"/>
      <c r="N14" s="242"/>
      <c r="O14" s="242"/>
      <c r="P14" s="242"/>
      <c r="Q14" s="242"/>
      <c r="R14" s="242"/>
      <c r="S14" s="242"/>
      <c r="T14" s="242"/>
      <c r="U14" s="242"/>
      <c r="V14" s="242"/>
      <c r="W14" s="242"/>
      <c r="X14" s="242"/>
      <c r="Y14" s="242"/>
      <c r="Z14" s="242"/>
      <c r="AA14" s="242"/>
      <c r="AB14" s="242"/>
      <c r="AC14" s="242"/>
      <c r="AD14" s="242"/>
      <c r="AE14" s="242"/>
      <c r="AF14" s="242"/>
      <c r="AG14" s="242"/>
      <c r="AH14" s="242"/>
      <c r="AI14" s="242"/>
      <c r="AJ14" s="242"/>
      <c r="AK14" s="242"/>
      <c r="AL14" s="242"/>
      <c r="AM14" s="242"/>
      <c r="AN14" s="242"/>
      <c r="AO14" s="242"/>
      <c r="AP14" s="242"/>
      <c r="AQ14" s="242"/>
      <c r="AR14" s="242"/>
      <c r="AS14" s="242"/>
      <c r="AT14" s="242"/>
      <c r="AU14" s="242"/>
      <c r="AV14" s="242"/>
      <c r="AW14" s="242"/>
      <c r="AX14" s="242"/>
      <c r="AY14" s="242"/>
      <c r="AZ14" s="242"/>
      <c r="BA14" s="242"/>
      <c r="BB14" s="242"/>
      <c r="BC14" s="242"/>
      <c r="BD14" s="242"/>
      <c r="BE14" s="242"/>
      <c r="BF14" s="242"/>
      <c r="BG14" s="242"/>
      <c r="BH14" s="242"/>
      <c r="BI14" s="242"/>
      <c r="BJ14" s="242"/>
      <c r="BK14" s="242"/>
      <c r="BL14" s="242"/>
      <c r="BM14" s="242"/>
      <c r="BN14" s="242"/>
      <c r="BO14" s="242"/>
      <c r="BP14" s="242"/>
      <c r="BQ14" s="242"/>
      <c r="BR14" s="242"/>
      <c r="BS14" s="242"/>
      <c r="BT14" s="242"/>
      <c r="BU14" s="242"/>
      <c r="BV14" s="242"/>
      <c r="BW14" s="242"/>
      <c r="BX14" s="242"/>
      <c r="BY14" s="242"/>
      <c r="BZ14" s="242"/>
      <c r="CA14" s="242"/>
      <c r="CB14" s="242"/>
      <c r="CC14" s="242"/>
      <c r="CD14" s="242"/>
      <c r="CE14" s="242"/>
      <c r="CF14" s="242"/>
      <c r="CG14" s="242"/>
      <c r="CH14" s="242"/>
      <c r="CI14" s="242"/>
      <c r="CJ14" s="242"/>
      <c r="CK14" s="242"/>
      <c r="CL14" s="242"/>
      <c r="CM14" s="242"/>
      <c r="CN14" s="242"/>
      <c r="CO14" s="242"/>
      <c r="CP14" s="242"/>
      <c r="CQ14" s="242"/>
      <c r="CR14" s="242"/>
      <c r="CS14" s="242"/>
      <c r="CT14" s="242"/>
      <c r="CU14" s="242"/>
      <c r="CV14" s="242"/>
      <c r="CW14" s="242"/>
      <c r="CX14" s="242"/>
      <c r="CY14" s="242"/>
      <c r="CZ14" s="242"/>
      <c r="DA14" s="242"/>
      <c r="DB14" s="242"/>
      <c r="DC14" s="242"/>
      <c r="DD14" s="242"/>
      <c r="DE14" s="242"/>
      <c r="DF14" s="242"/>
      <c r="DG14" s="242"/>
      <c r="DH14" s="242"/>
      <c r="DI14" s="242"/>
      <c r="DJ14" s="242"/>
      <c r="DK14" s="242"/>
      <c r="DL14" s="242"/>
      <c r="DM14" s="242"/>
      <c r="DN14" s="242"/>
      <c r="DO14" s="242"/>
      <c r="DP14" s="242"/>
      <c r="DQ14" s="242"/>
      <c r="DR14" s="242"/>
      <c r="DS14" s="242"/>
      <c r="DT14" s="242"/>
      <c r="DU14" s="242"/>
      <c r="DV14" s="242"/>
      <c r="DW14" s="242"/>
      <c r="DX14" s="242"/>
      <c r="DY14" s="242"/>
      <c r="DZ14" s="242"/>
      <c r="EA14" s="242"/>
      <c r="EB14" s="242"/>
      <c r="EC14" s="242"/>
      <c r="ED14" s="242"/>
      <c r="EE14" s="242"/>
      <c r="EF14" s="242"/>
      <c r="EG14" s="242"/>
      <c r="EH14" s="242"/>
      <c r="EI14" s="242"/>
      <c r="EJ14" s="242"/>
      <c r="EK14" s="242"/>
      <c r="EL14" s="242"/>
      <c r="EM14" s="242"/>
      <c r="EN14" s="242"/>
      <c r="EO14" s="242"/>
      <c r="EP14" s="242"/>
      <c r="EQ14" s="242"/>
      <c r="ER14" s="242"/>
      <c r="ES14" s="242"/>
      <c r="ET14" s="242"/>
      <c r="EU14" s="242"/>
      <c r="EV14" s="242"/>
      <c r="EW14" s="242"/>
      <c r="EX14" s="242"/>
      <c r="EY14" s="242"/>
      <c r="EZ14" s="242"/>
      <c r="FA14" s="242"/>
      <c r="FB14" s="242"/>
      <c r="FC14" s="242"/>
      <c r="FD14" s="242"/>
      <c r="FE14" s="242"/>
      <c r="FF14" s="242"/>
      <c r="FG14" s="242"/>
      <c r="FH14" s="242"/>
      <c r="FI14" s="242"/>
      <c r="FJ14" s="242"/>
      <c r="FK14" s="242"/>
      <c r="FL14" s="242"/>
      <c r="FM14" s="242"/>
      <c r="FN14" s="242"/>
      <c r="FO14" s="242"/>
      <c r="FP14" s="242"/>
      <c r="FQ14" s="242"/>
      <c r="FR14" s="242"/>
      <c r="FS14" s="242"/>
      <c r="FT14" s="242"/>
      <c r="FU14" s="242"/>
      <c r="FV14" s="242"/>
      <c r="FW14" s="242"/>
      <c r="FX14" s="242"/>
      <c r="FY14" s="242"/>
      <c r="FZ14" s="242"/>
      <c r="GA14" s="242"/>
      <c r="GB14" s="242"/>
      <c r="GC14" s="242"/>
      <c r="GD14" s="242"/>
      <c r="GE14" s="242"/>
      <c r="GF14" s="242"/>
      <c r="GG14" s="242"/>
      <c r="GH14" s="242"/>
      <c r="GI14" s="242"/>
      <c r="GJ14" s="242"/>
      <c r="GK14" s="242"/>
      <c r="GL14" s="242"/>
      <c r="GM14" s="242"/>
      <c r="GN14" s="242"/>
      <c r="GO14" s="242"/>
      <c r="GP14" s="242"/>
      <c r="GQ14" s="242"/>
      <c r="GR14" s="242"/>
      <c r="GS14" s="242"/>
      <c r="GT14" s="242"/>
      <c r="GU14" s="242"/>
      <c r="GV14" s="242"/>
      <c r="GW14" s="242"/>
      <c r="GX14" s="242"/>
      <c r="GY14" s="242"/>
      <c r="GZ14" s="242"/>
      <c r="HA14" s="242"/>
      <c r="HB14" s="242"/>
      <c r="HC14" s="242"/>
      <c r="HD14" s="242"/>
      <c r="HE14" s="242"/>
      <c r="HF14" s="242"/>
      <c r="HG14" s="242"/>
      <c r="HH14" s="242"/>
      <c r="HI14" s="242"/>
      <c r="HJ14" s="242"/>
      <c r="HK14" s="242"/>
      <c r="HL14" s="242"/>
      <c r="HM14" s="242"/>
      <c r="HN14" s="242"/>
      <c r="HO14" s="242"/>
      <c r="HP14" s="242"/>
      <c r="HQ14" s="242"/>
      <c r="HR14" s="242"/>
      <c r="HS14" s="242"/>
      <c r="HT14" s="242"/>
      <c r="HU14" s="242"/>
      <c r="HV14" s="242"/>
      <c r="HW14" s="242"/>
      <c r="HX14" s="242"/>
      <c r="HY14" s="242"/>
      <c r="HZ14" s="242"/>
      <c r="IA14" s="242"/>
      <c r="IB14" s="242"/>
      <c r="IC14" s="242"/>
      <c r="ID14" s="242"/>
      <c r="IE14" s="242"/>
      <c r="IF14" s="242"/>
      <c r="IG14" s="242"/>
      <c r="IH14" s="242"/>
      <c r="II14" s="242"/>
      <c r="IJ14" s="242"/>
      <c r="IK14" s="242"/>
      <c r="IL14" s="242"/>
    </row>
    <row r="15" spans="1:246" x14ac:dyDescent="0.3">
      <c r="A15" s="205">
        <v>6</v>
      </c>
      <c r="B15" s="35" t="s">
        <v>54</v>
      </c>
      <c r="C15" s="207">
        <v>624.20000000000005</v>
      </c>
      <c r="D15" s="208">
        <v>496.6</v>
      </c>
      <c r="E15" s="208">
        <v>515.29999999999995</v>
      </c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42"/>
      <c r="T15" s="242"/>
      <c r="U15" s="242"/>
      <c r="V15" s="242"/>
      <c r="W15" s="242"/>
      <c r="X15" s="242"/>
      <c r="Y15" s="242"/>
      <c r="Z15" s="242"/>
      <c r="AA15" s="242"/>
      <c r="AB15" s="242"/>
      <c r="AC15" s="242"/>
      <c r="AD15" s="242"/>
      <c r="AE15" s="242"/>
      <c r="AF15" s="242"/>
      <c r="AG15" s="242"/>
      <c r="AH15" s="242"/>
      <c r="AI15" s="242"/>
      <c r="AJ15" s="242"/>
      <c r="AK15" s="242"/>
      <c r="AL15" s="242"/>
      <c r="AM15" s="242"/>
      <c r="AN15" s="242"/>
      <c r="AO15" s="242"/>
      <c r="AP15" s="242"/>
      <c r="AQ15" s="242"/>
      <c r="AR15" s="242"/>
      <c r="AS15" s="242"/>
      <c r="AT15" s="242"/>
      <c r="AU15" s="242"/>
      <c r="AV15" s="242"/>
      <c r="AW15" s="242"/>
      <c r="AX15" s="242"/>
      <c r="AY15" s="242"/>
      <c r="AZ15" s="242"/>
      <c r="BA15" s="242"/>
      <c r="BB15" s="242"/>
      <c r="BC15" s="242"/>
      <c r="BD15" s="242"/>
      <c r="BE15" s="242"/>
      <c r="BF15" s="242"/>
      <c r="BG15" s="242"/>
      <c r="BH15" s="242"/>
      <c r="BI15" s="242"/>
      <c r="BJ15" s="242"/>
      <c r="BK15" s="242"/>
      <c r="BL15" s="242"/>
      <c r="BM15" s="242"/>
      <c r="BN15" s="242"/>
      <c r="BO15" s="242"/>
      <c r="BP15" s="242"/>
      <c r="BQ15" s="242"/>
      <c r="BR15" s="242"/>
      <c r="BS15" s="242"/>
      <c r="BT15" s="242"/>
      <c r="BU15" s="242"/>
      <c r="BV15" s="242"/>
      <c r="BW15" s="242"/>
      <c r="BX15" s="242"/>
      <c r="BY15" s="242"/>
      <c r="BZ15" s="242"/>
      <c r="CA15" s="242"/>
      <c r="CB15" s="242"/>
      <c r="CC15" s="242"/>
      <c r="CD15" s="242"/>
      <c r="CE15" s="242"/>
      <c r="CF15" s="242"/>
      <c r="CG15" s="242"/>
      <c r="CH15" s="242"/>
      <c r="CI15" s="242"/>
      <c r="CJ15" s="242"/>
      <c r="CK15" s="242"/>
      <c r="CL15" s="242"/>
      <c r="CM15" s="242"/>
      <c r="CN15" s="242"/>
      <c r="CO15" s="242"/>
      <c r="CP15" s="242"/>
      <c r="CQ15" s="242"/>
      <c r="CR15" s="242"/>
      <c r="CS15" s="242"/>
      <c r="CT15" s="242"/>
      <c r="CU15" s="242"/>
      <c r="CV15" s="242"/>
      <c r="CW15" s="242"/>
      <c r="CX15" s="242"/>
      <c r="CY15" s="242"/>
      <c r="CZ15" s="242"/>
      <c r="DA15" s="242"/>
      <c r="DB15" s="242"/>
      <c r="DC15" s="242"/>
      <c r="DD15" s="242"/>
      <c r="DE15" s="242"/>
      <c r="DF15" s="242"/>
      <c r="DG15" s="242"/>
      <c r="DH15" s="242"/>
      <c r="DI15" s="242"/>
      <c r="DJ15" s="242"/>
      <c r="DK15" s="242"/>
      <c r="DL15" s="242"/>
      <c r="DM15" s="242"/>
      <c r="DN15" s="242"/>
      <c r="DO15" s="242"/>
      <c r="DP15" s="242"/>
      <c r="DQ15" s="242"/>
      <c r="DR15" s="242"/>
      <c r="DS15" s="242"/>
      <c r="DT15" s="242"/>
      <c r="DU15" s="242"/>
      <c r="DV15" s="242"/>
      <c r="DW15" s="242"/>
      <c r="DX15" s="242"/>
      <c r="DY15" s="242"/>
      <c r="DZ15" s="242"/>
      <c r="EA15" s="242"/>
      <c r="EB15" s="242"/>
      <c r="EC15" s="242"/>
      <c r="ED15" s="242"/>
      <c r="EE15" s="242"/>
      <c r="EF15" s="242"/>
      <c r="EG15" s="242"/>
      <c r="EH15" s="242"/>
      <c r="EI15" s="242"/>
      <c r="EJ15" s="242"/>
      <c r="EK15" s="242"/>
      <c r="EL15" s="242"/>
      <c r="EM15" s="242"/>
      <c r="EN15" s="242"/>
      <c r="EO15" s="242"/>
      <c r="EP15" s="242"/>
      <c r="EQ15" s="242"/>
      <c r="ER15" s="242"/>
      <c r="ES15" s="242"/>
      <c r="ET15" s="242"/>
      <c r="EU15" s="242"/>
      <c r="EV15" s="242"/>
      <c r="EW15" s="242"/>
      <c r="EX15" s="242"/>
      <c r="EY15" s="242"/>
      <c r="EZ15" s="242"/>
      <c r="FA15" s="242"/>
      <c r="FB15" s="242"/>
      <c r="FC15" s="242"/>
      <c r="FD15" s="242"/>
      <c r="FE15" s="242"/>
      <c r="FF15" s="242"/>
      <c r="FG15" s="242"/>
      <c r="FH15" s="242"/>
      <c r="FI15" s="242"/>
      <c r="FJ15" s="242"/>
      <c r="FK15" s="242"/>
      <c r="FL15" s="242"/>
      <c r="FM15" s="242"/>
      <c r="FN15" s="242"/>
      <c r="FO15" s="242"/>
      <c r="FP15" s="242"/>
      <c r="FQ15" s="242"/>
      <c r="FR15" s="242"/>
      <c r="FS15" s="242"/>
      <c r="FT15" s="242"/>
      <c r="FU15" s="242"/>
      <c r="FV15" s="242"/>
      <c r="FW15" s="242"/>
      <c r="FX15" s="242"/>
      <c r="FY15" s="242"/>
      <c r="FZ15" s="242"/>
      <c r="GA15" s="242"/>
      <c r="GB15" s="242"/>
      <c r="GC15" s="242"/>
      <c r="GD15" s="242"/>
      <c r="GE15" s="242"/>
      <c r="GF15" s="242"/>
      <c r="GG15" s="242"/>
      <c r="GH15" s="242"/>
      <c r="GI15" s="242"/>
      <c r="GJ15" s="242"/>
      <c r="GK15" s="242"/>
      <c r="GL15" s="242"/>
      <c r="GM15" s="242"/>
      <c r="GN15" s="242"/>
      <c r="GO15" s="242"/>
      <c r="GP15" s="242"/>
      <c r="GQ15" s="242"/>
      <c r="GR15" s="242"/>
      <c r="GS15" s="242"/>
      <c r="GT15" s="242"/>
      <c r="GU15" s="242"/>
      <c r="GV15" s="242"/>
      <c r="GW15" s="242"/>
      <c r="GX15" s="242"/>
      <c r="GY15" s="242"/>
      <c r="GZ15" s="242"/>
      <c r="HA15" s="242"/>
      <c r="HB15" s="242"/>
      <c r="HC15" s="242"/>
      <c r="HD15" s="242"/>
      <c r="HE15" s="242"/>
      <c r="HF15" s="242"/>
      <c r="HG15" s="242"/>
      <c r="HH15" s="242"/>
      <c r="HI15" s="242"/>
      <c r="HJ15" s="242"/>
      <c r="HK15" s="242"/>
      <c r="HL15" s="242"/>
      <c r="HM15" s="242"/>
      <c r="HN15" s="242"/>
      <c r="HO15" s="242"/>
      <c r="HP15" s="242"/>
      <c r="HQ15" s="242"/>
      <c r="HR15" s="242"/>
      <c r="HS15" s="242"/>
      <c r="HT15" s="242"/>
      <c r="HU15" s="242"/>
      <c r="HV15" s="242"/>
      <c r="HW15" s="242"/>
      <c r="HX15" s="242"/>
      <c r="HY15" s="242"/>
      <c r="HZ15" s="242"/>
      <c r="IA15" s="242"/>
      <c r="IB15" s="242"/>
      <c r="IC15" s="242"/>
      <c r="ID15" s="242"/>
      <c r="IE15" s="242"/>
      <c r="IF15" s="242"/>
      <c r="IG15" s="242"/>
      <c r="IH15" s="242"/>
      <c r="II15" s="242"/>
      <c r="IJ15" s="242"/>
      <c r="IK15" s="242"/>
      <c r="IL15" s="242"/>
    </row>
    <row r="16" spans="1:246" x14ac:dyDescent="0.3">
      <c r="A16" s="205">
        <v>7</v>
      </c>
      <c r="B16" s="35" t="s">
        <v>55</v>
      </c>
      <c r="C16" s="207">
        <v>424.4</v>
      </c>
      <c r="D16" s="208">
        <v>422.8</v>
      </c>
      <c r="E16" s="208">
        <v>409</v>
      </c>
      <c r="F16" s="242"/>
      <c r="G16" s="242"/>
      <c r="H16" s="242"/>
      <c r="I16" s="242"/>
      <c r="J16" s="242"/>
      <c r="K16" s="242"/>
      <c r="L16" s="242"/>
      <c r="M16" s="242"/>
      <c r="N16" s="242"/>
      <c r="O16" s="242"/>
      <c r="P16" s="242"/>
      <c r="Q16" s="242"/>
      <c r="R16" s="242"/>
      <c r="S16" s="242"/>
      <c r="T16" s="242"/>
      <c r="U16" s="242"/>
      <c r="V16" s="242"/>
      <c r="W16" s="242"/>
      <c r="X16" s="242"/>
      <c r="Y16" s="242"/>
      <c r="Z16" s="242"/>
      <c r="AA16" s="242"/>
      <c r="AB16" s="242"/>
      <c r="AC16" s="242"/>
      <c r="AD16" s="242"/>
      <c r="AE16" s="242"/>
      <c r="AF16" s="242"/>
      <c r="AG16" s="242"/>
      <c r="AH16" s="242"/>
      <c r="AI16" s="242"/>
      <c r="AJ16" s="242"/>
      <c r="AK16" s="242"/>
      <c r="AL16" s="242"/>
      <c r="AM16" s="242"/>
      <c r="AN16" s="242"/>
      <c r="AO16" s="242"/>
      <c r="AP16" s="242"/>
      <c r="AQ16" s="242"/>
      <c r="AR16" s="242"/>
      <c r="AS16" s="242"/>
      <c r="AT16" s="242"/>
      <c r="AU16" s="242"/>
      <c r="AV16" s="242"/>
      <c r="AW16" s="242"/>
      <c r="AX16" s="242"/>
      <c r="AY16" s="242"/>
      <c r="AZ16" s="242"/>
      <c r="BA16" s="242"/>
      <c r="BB16" s="242"/>
      <c r="BC16" s="242"/>
      <c r="BD16" s="242"/>
      <c r="BE16" s="242"/>
      <c r="BF16" s="242"/>
      <c r="BG16" s="242"/>
      <c r="BH16" s="242"/>
      <c r="BI16" s="242"/>
      <c r="BJ16" s="242"/>
      <c r="BK16" s="242"/>
      <c r="BL16" s="242"/>
      <c r="BM16" s="242"/>
      <c r="BN16" s="242"/>
      <c r="BO16" s="242"/>
      <c r="BP16" s="242"/>
      <c r="BQ16" s="242"/>
      <c r="BR16" s="242"/>
      <c r="BS16" s="242"/>
      <c r="BT16" s="242"/>
      <c r="BU16" s="242"/>
      <c r="BV16" s="242"/>
      <c r="BW16" s="242"/>
      <c r="BX16" s="242"/>
      <c r="BY16" s="242"/>
      <c r="BZ16" s="242"/>
      <c r="CA16" s="242"/>
      <c r="CB16" s="242"/>
      <c r="CC16" s="242"/>
      <c r="CD16" s="242"/>
      <c r="CE16" s="242"/>
      <c r="CF16" s="242"/>
      <c r="CG16" s="242"/>
      <c r="CH16" s="242"/>
      <c r="CI16" s="242"/>
      <c r="CJ16" s="242"/>
      <c r="CK16" s="242"/>
      <c r="CL16" s="242"/>
      <c r="CM16" s="242"/>
      <c r="CN16" s="242"/>
      <c r="CO16" s="242"/>
      <c r="CP16" s="242"/>
      <c r="CQ16" s="242"/>
      <c r="CR16" s="242"/>
      <c r="CS16" s="242"/>
      <c r="CT16" s="242"/>
      <c r="CU16" s="242"/>
      <c r="CV16" s="242"/>
      <c r="CW16" s="242"/>
      <c r="CX16" s="242"/>
      <c r="CY16" s="242"/>
      <c r="CZ16" s="242"/>
      <c r="DA16" s="242"/>
      <c r="DB16" s="242"/>
      <c r="DC16" s="242"/>
      <c r="DD16" s="242"/>
      <c r="DE16" s="242"/>
      <c r="DF16" s="242"/>
      <c r="DG16" s="242"/>
      <c r="DH16" s="242"/>
      <c r="DI16" s="242"/>
      <c r="DJ16" s="242"/>
      <c r="DK16" s="242"/>
      <c r="DL16" s="242"/>
      <c r="DM16" s="242"/>
      <c r="DN16" s="242"/>
      <c r="DO16" s="242"/>
      <c r="DP16" s="242"/>
      <c r="DQ16" s="242"/>
      <c r="DR16" s="242"/>
      <c r="DS16" s="242"/>
      <c r="DT16" s="242"/>
      <c r="DU16" s="242"/>
      <c r="DV16" s="242"/>
      <c r="DW16" s="242"/>
      <c r="DX16" s="242"/>
      <c r="DY16" s="242"/>
      <c r="DZ16" s="242"/>
      <c r="EA16" s="242"/>
      <c r="EB16" s="242"/>
      <c r="EC16" s="242"/>
      <c r="ED16" s="242"/>
      <c r="EE16" s="242"/>
      <c r="EF16" s="242"/>
      <c r="EG16" s="242"/>
      <c r="EH16" s="242"/>
      <c r="EI16" s="242"/>
      <c r="EJ16" s="242"/>
      <c r="EK16" s="242"/>
      <c r="EL16" s="242"/>
      <c r="EM16" s="242"/>
      <c r="EN16" s="242"/>
      <c r="EO16" s="242"/>
      <c r="EP16" s="242"/>
      <c r="EQ16" s="242"/>
      <c r="ER16" s="242"/>
      <c r="ES16" s="242"/>
      <c r="ET16" s="242"/>
      <c r="EU16" s="242"/>
      <c r="EV16" s="242"/>
      <c r="EW16" s="242"/>
      <c r="EX16" s="242"/>
      <c r="EY16" s="242"/>
      <c r="EZ16" s="242"/>
      <c r="FA16" s="242"/>
      <c r="FB16" s="242"/>
      <c r="FC16" s="242"/>
      <c r="FD16" s="242"/>
      <c r="FE16" s="242"/>
      <c r="FF16" s="242"/>
      <c r="FG16" s="242"/>
      <c r="FH16" s="242"/>
      <c r="FI16" s="242"/>
      <c r="FJ16" s="242"/>
      <c r="FK16" s="242"/>
      <c r="FL16" s="242"/>
      <c r="FM16" s="242"/>
      <c r="FN16" s="242"/>
      <c r="FO16" s="242"/>
      <c r="FP16" s="242"/>
      <c r="FQ16" s="242"/>
      <c r="FR16" s="242"/>
      <c r="FS16" s="242"/>
      <c r="FT16" s="242"/>
      <c r="FU16" s="242"/>
      <c r="FV16" s="242"/>
      <c r="FW16" s="242"/>
      <c r="FX16" s="242"/>
      <c r="FY16" s="242"/>
      <c r="FZ16" s="242"/>
      <c r="GA16" s="242"/>
      <c r="GB16" s="242"/>
      <c r="GC16" s="242"/>
      <c r="GD16" s="242"/>
      <c r="GE16" s="242"/>
      <c r="GF16" s="242"/>
      <c r="GG16" s="242"/>
      <c r="GH16" s="242"/>
      <c r="GI16" s="242"/>
      <c r="GJ16" s="242"/>
      <c r="GK16" s="242"/>
      <c r="GL16" s="242"/>
      <c r="GM16" s="242"/>
      <c r="GN16" s="242"/>
      <c r="GO16" s="242"/>
      <c r="GP16" s="242"/>
      <c r="GQ16" s="242"/>
      <c r="GR16" s="242"/>
      <c r="GS16" s="242"/>
      <c r="GT16" s="242"/>
      <c r="GU16" s="242"/>
      <c r="GV16" s="242"/>
      <c r="GW16" s="242"/>
      <c r="GX16" s="242"/>
      <c r="GY16" s="242"/>
      <c r="GZ16" s="242"/>
      <c r="HA16" s="242"/>
      <c r="HB16" s="242"/>
      <c r="HC16" s="242"/>
      <c r="HD16" s="242"/>
      <c r="HE16" s="242"/>
      <c r="HF16" s="242"/>
      <c r="HG16" s="242"/>
      <c r="HH16" s="242"/>
      <c r="HI16" s="242"/>
      <c r="HJ16" s="242"/>
      <c r="HK16" s="242"/>
      <c r="HL16" s="242"/>
      <c r="HM16" s="242"/>
      <c r="HN16" s="242"/>
      <c r="HO16" s="242"/>
      <c r="HP16" s="242"/>
      <c r="HQ16" s="242"/>
      <c r="HR16" s="242"/>
      <c r="HS16" s="242"/>
      <c r="HT16" s="242"/>
      <c r="HU16" s="242"/>
      <c r="HV16" s="242"/>
      <c r="HW16" s="242"/>
      <c r="HX16" s="242"/>
      <c r="HY16" s="242"/>
      <c r="HZ16" s="242"/>
      <c r="IA16" s="242"/>
      <c r="IB16" s="242"/>
      <c r="IC16" s="242"/>
      <c r="ID16" s="242"/>
      <c r="IE16" s="242"/>
      <c r="IF16" s="242"/>
      <c r="IG16" s="242"/>
      <c r="IH16" s="242"/>
      <c r="II16" s="242"/>
      <c r="IJ16" s="242"/>
      <c r="IK16" s="242"/>
      <c r="IL16" s="242"/>
    </row>
    <row r="17" spans="1:5" x14ac:dyDescent="0.3">
      <c r="A17" s="205">
        <v>8</v>
      </c>
      <c r="B17" s="36" t="s">
        <v>56</v>
      </c>
      <c r="C17" s="207">
        <v>955.2</v>
      </c>
      <c r="D17" s="208">
        <v>969.3</v>
      </c>
      <c r="E17" s="208">
        <v>982.9</v>
      </c>
    </row>
    <row r="18" spans="1:5" x14ac:dyDescent="0.3">
      <c r="A18" s="205">
        <v>9</v>
      </c>
      <c r="B18" s="36" t="s">
        <v>178</v>
      </c>
      <c r="C18" s="207">
        <v>1225.2</v>
      </c>
      <c r="D18" s="208">
        <v>1179.4000000000001</v>
      </c>
      <c r="E18" s="208">
        <v>1172.0999999999999</v>
      </c>
    </row>
    <row r="19" spans="1:5" x14ac:dyDescent="0.3">
      <c r="A19" s="205">
        <v>10</v>
      </c>
      <c r="B19" s="35" t="s">
        <v>57</v>
      </c>
      <c r="C19" s="207">
        <v>400</v>
      </c>
      <c r="D19" s="208">
        <v>388.1</v>
      </c>
      <c r="E19" s="208">
        <v>384.8</v>
      </c>
    </row>
    <row r="20" spans="1:5" x14ac:dyDescent="0.3">
      <c r="A20" s="205">
        <v>11</v>
      </c>
      <c r="B20" s="35" t="s">
        <v>211</v>
      </c>
      <c r="C20" s="207">
        <v>420.5</v>
      </c>
      <c r="D20" s="208">
        <v>375.1</v>
      </c>
      <c r="E20" s="208">
        <v>364.7</v>
      </c>
    </row>
    <row r="21" spans="1:5" x14ac:dyDescent="0.3">
      <c r="A21" s="205">
        <v>12</v>
      </c>
      <c r="B21" s="36" t="s">
        <v>58</v>
      </c>
      <c r="C21" s="207">
        <v>885.7</v>
      </c>
      <c r="D21" s="208">
        <v>914.1</v>
      </c>
      <c r="E21" s="208">
        <v>952.6</v>
      </c>
    </row>
    <row r="22" spans="1:5" x14ac:dyDescent="0.3">
      <c r="A22" s="205">
        <v>13</v>
      </c>
      <c r="B22" s="36" t="s">
        <v>82</v>
      </c>
      <c r="C22" s="207">
        <v>1132.0999999999999</v>
      </c>
      <c r="D22" s="208">
        <v>1236</v>
      </c>
      <c r="E22" s="208">
        <v>1273.5999999999999</v>
      </c>
    </row>
    <row r="23" spans="1:5" x14ac:dyDescent="0.3">
      <c r="A23" s="205">
        <v>14</v>
      </c>
      <c r="B23" s="36" t="s">
        <v>83</v>
      </c>
      <c r="C23" s="207">
        <v>1823.2</v>
      </c>
      <c r="D23" s="208">
        <v>1893.4</v>
      </c>
      <c r="E23" s="208">
        <v>1958.6</v>
      </c>
    </row>
    <row r="24" spans="1:5" x14ac:dyDescent="0.3">
      <c r="A24" s="205">
        <v>15</v>
      </c>
      <c r="B24" s="36" t="s">
        <v>61</v>
      </c>
      <c r="C24" s="207">
        <v>1753.7</v>
      </c>
      <c r="D24" s="208">
        <v>1760.9</v>
      </c>
      <c r="E24" s="208">
        <v>1913.9</v>
      </c>
    </row>
    <row r="25" spans="1:5" x14ac:dyDescent="0.3">
      <c r="A25" s="205">
        <v>16</v>
      </c>
      <c r="B25" s="36" t="s">
        <v>62</v>
      </c>
      <c r="C25" s="207">
        <v>1605.5</v>
      </c>
      <c r="D25" s="208">
        <v>1738.8</v>
      </c>
      <c r="E25" s="208">
        <v>1776</v>
      </c>
    </row>
    <row r="26" spans="1:5" x14ac:dyDescent="0.3">
      <c r="A26" s="205">
        <v>17</v>
      </c>
      <c r="B26" s="36" t="s">
        <v>63</v>
      </c>
      <c r="C26" s="207">
        <v>1564.8</v>
      </c>
      <c r="D26" s="208">
        <v>1591.8</v>
      </c>
      <c r="E26" s="208">
        <v>1656.8</v>
      </c>
    </row>
    <row r="27" spans="1:5" x14ac:dyDescent="0.3">
      <c r="A27" s="205">
        <v>18</v>
      </c>
      <c r="B27" s="36" t="s">
        <v>64</v>
      </c>
      <c r="C27" s="207">
        <v>705.2</v>
      </c>
      <c r="D27" s="208">
        <v>772</v>
      </c>
      <c r="E27" s="208">
        <v>776.5</v>
      </c>
    </row>
    <row r="28" spans="1:5" x14ac:dyDescent="0.3">
      <c r="A28" s="205">
        <v>19</v>
      </c>
      <c r="B28" s="36" t="s">
        <v>84</v>
      </c>
      <c r="C28" s="207">
        <v>1470.2</v>
      </c>
      <c r="D28" s="208">
        <v>1617.3</v>
      </c>
      <c r="E28" s="208">
        <v>1428.8</v>
      </c>
    </row>
    <row r="29" spans="1:5" x14ac:dyDescent="0.3">
      <c r="A29" s="205">
        <v>20</v>
      </c>
      <c r="B29" s="36" t="s">
        <v>85</v>
      </c>
      <c r="C29" s="207">
        <v>2902.6</v>
      </c>
      <c r="D29" s="208">
        <v>2964.9</v>
      </c>
      <c r="E29" s="208">
        <v>2979.9</v>
      </c>
    </row>
    <row r="30" spans="1:5" x14ac:dyDescent="0.3">
      <c r="A30" s="205">
        <v>21</v>
      </c>
      <c r="B30" s="35" t="s">
        <v>68</v>
      </c>
      <c r="C30" s="207">
        <v>2752</v>
      </c>
      <c r="D30" s="208">
        <v>2605.4</v>
      </c>
      <c r="E30" s="208">
        <v>2605.4</v>
      </c>
    </row>
    <row r="31" spans="1:5" x14ac:dyDescent="0.3">
      <c r="A31" s="205">
        <v>22</v>
      </c>
      <c r="B31" s="35" t="s">
        <v>67</v>
      </c>
      <c r="C31" s="207">
        <v>3798</v>
      </c>
      <c r="D31" s="208">
        <v>3675</v>
      </c>
      <c r="E31" s="208">
        <v>3680.3</v>
      </c>
    </row>
    <row r="32" spans="1:5" x14ac:dyDescent="0.3">
      <c r="A32" s="205">
        <v>23</v>
      </c>
      <c r="B32" s="37" t="s">
        <v>264</v>
      </c>
      <c r="C32" s="207">
        <v>1274.5</v>
      </c>
      <c r="D32" s="208">
        <v>1274.5</v>
      </c>
      <c r="E32" s="208">
        <v>1274.5</v>
      </c>
    </row>
    <row r="33" spans="1:5" x14ac:dyDescent="0.3">
      <c r="A33" s="205">
        <v>24</v>
      </c>
      <c r="B33" s="35" t="s">
        <v>86</v>
      </c>
      <c r="C33" s="207">
        <v>345.6</v>
      </c>
      <c r="D33" s="208">
        <v>391.9</v>
      </c>
      <c r="E33" s="208">
        <v>440.9</v>
      </c>
    </row>
    <row r="34" spans="1:5" x14ac:dyDescent="0.3">
      <c r="A34" s="205">
        <v>25</v>
      </c>
      <c r="B34" s="36" t="s">
        <v>87</v>
      </c>
      <c r="C34" s="207">
        <v>1733.1</v>
      </c>
      <c r="D34" s="208">
        <v>1731.7</v>
      </c>
      <c r="E34" s="208">
        <v>1723.5</v>
      </c>
    </row>
    <row r="35" spans="1:5" x14ac:dyDescent="0.3">
      <c r="A35" s="205">
        <v>26</v>
      </c>
      <c r="B35" s="36" t="s">
        <v>88</v>
      </c>
      <c r="C35" s="207">
        <v>1536.1</v>
      </c>
      <c r="D35" s="208">
        <v>1693.4</v>
      </c>
      <c r="E35" s="208">
        <v>1765.8</v>
      </c>
    </row>
    <row r="36" spans="1:5" x14ac:dyDescent="0.3">
      <c r="A36" s="205">
        <v>27</v>
      </c>
      <c r="B36" s="35" t="s">
        <v>71</v>
      </c>
      <c r="C36" s="207">
        <v>602.5</v>
      </c>
      <c r="D36" s="208">
        <v>570.9</v>
      </c>
      <c r="E36" s="208">
        <v>569.20000000000005</v>
      </c>
    </row>
    <row r="37" spans="1:5" x14ac:dyDescent="0.3">
      <c r="A37" s="205">
        <v>28</v>
      </c>
      <c r="B37" s="35" t="s">
        <v>72</v>
      </c>
      <c r="C37" s="207">
        <v>975.4</v>
      </c>
      <c r="D37" s="208">
        <v>975.5</v>
      </c>
      <c r="E37" s="208">
        <v>1023.7</v>
      </c>
    </row>
    <row r="38" spans="1:5" x14ac:dyDescent="0.3">
      <c r="A38" s="205">
        <v>29</v>
      </c>
      <c r="B38" s="35" t="s">
        <v>73</v>
      </c>
      <c r="C38" s="207">
        <v>2047</v>
      </c>
      <c r="D38" s="208">
        <v>2041.1</v>
      </c>
      <c r="E38" s="208">
        <v>2021.4</v>
      </c>
    </row>
    <row r="39" spans="1:5" x14ac:dyDescent="0.3">
      <c r="A39" s="205">
        <v>30</v>
      </c>
      <c r="B39" s="210" t="s">
        <v>89</v>
      </c>
      <c r="C39" s="211">
        <f>SUM(C10:C38)</f>
        <v>73291.899999999994</v>
      </c>
      <c r="D39" s="211">
        <f t="shared" ref="D39:E39" si="0">SUM(D10:D38)</f>
        <v>81416.499999999985</v>
      </c>
      <c r="E39" s="211">
        <f t="shared" si="0"/>
        <v>73829.099999999991</v>
      </c>
    </row>
    <row r="40" spans="1:5" x14ac:dyDescent="0.3">
      <c r="A40" s="212"/>
      <c r="B40" s="213"/>
      <c r="C40" s="214"/>
      <c r="D40" s="242"/>
      <c r="E40" s="242"/>
    </row>
    <row r="41" spans="1:5" x14ac:dyDescent="0.3">
      <c r="A41" s="296" t="s">
        <v>75</v>
      </c>
      <c r="B41" s="296"/>
      <c r="C41" s="296"/>
      <c r="D41" s="296"/>
      <c r="E41" s="296"/>
    </row>
  </sheetData>
  <mergeCells count="10">
    <mergeCell ref="A41:E41"/>
    <mergeCell ref="B1:E1"/>
    <mergeCell ref="B2:E2"/>
    <mergeCell ref="A4:E4"/>
    <mergeCell ref="A6:A8"/>
    <mergeCell ref="B6:B8"/>
    <mergeCell ref="C6:E6"/>
    <mergeCell ref="C7:C8"/>
    <mergeCell ref="D7:D8"/>
    <mergeCell ref="E7:E8"/>
  </mergeCells>
  <conditionalFormatting sqref="A7:A8 A10:A39">
    <cfRule type="cellIs" dxfId="22" priority="3" stopIfTrue="1" operator="equal">
      <formula>0</formula>
    </cfRule>
  </conditionalFormatting>
  <conditionalFormatting sqref="B12:B13">
    <cfRule type="cellIs" dxfId="21" priority="2" stopIfTrue="1" operator="equal">
      <formula>0</formula>
    </cfRule>
  </conditionalFormatting>
  <conditionalFormatting sqref="B15:B38">
    <cfRule type="cellIs" dxfId="20" priority="1" stopIfTrue="1" operator="equal">
      <formula>0</formula>
    </cfRule>
  </conditionalFormatting>
  <pageMargins left="0.70866141732283472" right="0.31496062992125984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25A00-E044-4A44-8355-2693EF0583BF}">
  <sheetPr>
    <tabColor theme="9" tint="0.59999389629810485"/>
  </sheetPr>
  <dimension ref="A1:IL41"/>
  <sheetViews>
    <sheetView topLeftCell="B16" zoomScale="136" zoomScaleNormal="136" workbookViewId="0">
      <selection activeCell="H42" sqref="H42"/>
    </sheetView>
  </sheetViews>
  <sheetFormatPr defaultRowHeight="15" x14ac:dyDescent="0.3"/>
  <cols>
    <col min="1" max="1" width="5" customWidth="1"/>
    <col min="2" max="2" width="48.5703125" customWidth="1"/>
    <col min="3" max="3" width="14.28515625" customWidth="1"/>
    <col min="4" max="4" width="14.42578125" customWidth="1"/>
    <col min="5" max="5" width="13.42578125" customWidth="1"/>
  </cols>
  <sheetData>
    <row r="1" spans="1:246" x14ac:dyDescent="0.3">
      <c r="B1" s="295" t="s">
        <v>273</v>
      </c>
      <c r="C1" s="295"/>
      <c r="D1" s="295"/>
      <c r="E1" s="295"/>
    </row>
    <row r="2" spans="1:246" x14ac:dyDescent="0.3">
      <c r="B2" s="295" t="s">
        <v>276</v>
      </c>
      <c r="C2" s="295"/>
      <c r="D2" s="295"/>
      <c r="E2" s="295"/>
    </row>
    <row r="4" spans="1:246" ht="33" customHeight="1" x14ac:dyDescent="0.3">
      <c r="A4" s="297" t="s">
        <v>265</v>
      </c>
      <c r="B4" s="297"/>
      <c r="C4" s="297"/>
      <c r="D4" s="297"/>
      <c r="E4" s="297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1"/>
      <c r="U4" s="241"/>
      <c r="V4" s="241"/>
      <c r="W4" s="241"/>
      <c r="X4" s="241"/>
      <c r="Y4" s="241"/>
      <c r="Z4" s="241"/>
      <c r="AA4" s="241"/>
      <c r="AB4" s="241"/>
      <c r="AC4" s="241"/>
      <c r="AD4" s="241"/>
      <c r="AE4" s="241"/>
      <c r="AF4" s="241"/>
      <c r="AG4" s="241"/>
      <c r="AH4" s="241"/>
      <c r="AI4" s="241"/>
      <c r="AJ4" s="241"/>
      <c r="AK4" s="241"/>
      <c r="AL4" s="241"/>
      <c r="AM4" s="241"/>
      <c r="AN4" s="241"/>
      <c r="AO4" s="241"/>
      <c r="AP4" s="241"/>
      <c r="AQ4" s="241"/>
      <c r="AR4" s="241"/>
      <c r="AS4" s="241"/>
      <c r="AT4" s="241"/>
      <c r="AU4" s="241"/>
      <c r="AV4" s="241"/>
      <c r="AW4" s="241"/>
      <c r="AX4" s="241"/>
      <c r="AY4" s="241"/>
      <c r="AZ4" s="241"/>
      <c r="BA4" s="241"/>
      <c r="BB4" s="241"/>
      <c r="BC4" s="241"/>
      <c r="BD4" s="241"/>
      <c r="BE4" s="241"/>
      <c r="BF4" s="241"/>
      <c r="BG4" s="241"/>
      <c r="BH4" s="241"/>
      <c r="BI4" s="241"/>
      <c r="BJ4" s="241"/>
      <c r="BK4" s="241"/>
      <c r="BL4" s="241"/>
      <c r="BM4" s="241"/>
      <c r="BN4" s="241"/>
      <c r="BO4" s="241"/>
      <c r="BP4" s="241"/>
      <c r="BQ4" s="241"/>
      <c r="BR4" s="241"/>
      <c r="BS4" s="241"/>
      <c r="BT4" s="241"/>
      <c r="BU4" s="241"/>
      <c r="BV4" s="241"/>
      <c r="BW4" s="241"/>
      <c r="BX4" s="241"/>
      <c r="BY4" s="241"/>
      <c r="BZ4" s="241"/>
      <c r="CA4" s="241"/>
      <c r="CB4" s="241"/>
      <c r="CC4" s="241"/>
      <c r="CD4" s="241"/>
      <c r="CE4" s="241"/>
      <c r="CF4" s="241"/>
      <c r="CG4" s="241"/>
      <c r="CH4" s="241"/>
      <c r="CI4" s="241"/>
      <c r="CJ4" s="241"/>
      <c r="CK4" s="241"/>
      <c r="CL4" s="241"/>
      <c r="CM4" s="241"/>
      <c r="CN4" s="241"/>
      <c r="CO4" s="241"/>
      <c r="CP4" s="241"/>
      <c r="CQ4" s="241"/>
      <c r="CR4" s="241"/>
      <c r="CS4" s="241"/>
      <c r="CT4" s="241"/>
      <c r="CU4" s="241"/>
      <c r="CV4" s="241"/>
      <c r="CW4" s="241"/>
      <c r="CX4" s="241"/>
      <c r="CY4" s="241"/>
      <c r="CZ4" s="241"/>
      <c r="DA4" s="241"/>
      <c r="DB4" s="241"/>
      <c r="DC4" s="241"/>
      <c r="DD4" s="241"/>
      <c r="DE4" s="241"/>
      <c r="DF4" s="241"/>
      <c r="DG4" s="241"/>
      <c r="DH4" s="241"/>
      <c r="DI4" s="241"/>
      <c r="DJ4" s="241"/>
      <c r="DK4" s="241"/>
      <c r="DL4" s="241"/>
      <c r="DM4" s="241"/>
      <c r="DN4" s="241"/>
      <c r="DO4" s="241"/>
      <c r="DP4" s="241"/>
      <c r="DQ4" s="241"/>
      <c r="DR4" s="241"/>
      <c r="DS4" s="241"/>
      <c r="DT4" s="241"/>
      <c r="DU4" s="241"/>
      <c r="DV4" s="241"/>
      <c r="DW4" s="241"/>
      <c r="DX4" s="241"/>
      <c r="DY4" s="241"/>
      <c r="DZ4" s="241"/>
      <c r="EA4" s="241"/>
      <c r="EB4" s="241"/>
      <c r="EC4" s="241"/>
      <c r="ED4" s="241"/>
      <c r="EE4" s="241"/>
      <c r="EF4" s="241"/>
      <c r="EG4" s="241"/>
      <c r="EH4" s="241"/>
      <c r="EI4" s="241"/>
      <c r="EJ4" s="241"/>
      <c r="EK4" s="241"/>
      <c r="EL4" s="241"/>
      <c r="EM4" s="241"/>
      <c r="EN4" s="241"/>
      <c r="EO4" s="241"/>
      <c r="EP4" s="241"/>
      <c r="EQ4" s="241"/>
      <c r="ER4" s="241"/>
      <c r="ES4" s="241"/>
      <c r="ET4" s="241"/>
      <c r="EU4" s="241"/>
      <c r="EV4" s="241"/>
      <c r="EW4" s="241"/>
      <c r="EX4" s="241"/>
      <c r="EY4" s="241"/>
      <c r="EZ4" s="241"/>
      <c r="FA4" s="241"/>
      <c r="FB4" s="241"/>
      <c r="FC4" s="241"/>
      <c r="FD4" s="241"/>
      <c r="FE4" s="241"/>
      <c r="FF4" s="241"/>
      <c r="FG4" s="241"/>
      <c r="FH4" s="241"/>
      <c r="FI4" s="241"/>
      <c r="FJ4" s="241"/>
      <c r="FK4" s="241"/>
      <c r="FL4" s="241"/>
      <c r="FM4" s="241"/>
      <c r="FN4" s="241"/>
      <c r="FO4" s="241"/>
      <c r="FP4" s="241"/>
      <c r="FQ4" s="241"/>
      <c r="FR4" s="241"/>
      <c r="FS4" s="241"/>
      <c r="FT4" s="241"/>
      <c r="FU4" s="241"/>
      <c r="FV4" s="241"/>
      <c r="FW4" s="241"/>
      <c r="FX4" s="241"/>
      <c r="FY4" s="241"/>
      <c r="FZ4" s="241"/>
      <c r="GA4" s="241"/>
      <c r="GB4" s="241"/>
      <c r="GC4" s="241"/>
      <c r="GD4" s="241"/>
      <c r="GE4" s="241"/>
      <c r="GF4" s="241"/>
      <c r="GG4" s="241"/>
      <c r="GH4" s="241"/>
      <c r="GI4" s="241"/>
      <c r="GJ4" s="241"/>
      <c r="GK4" s="241"/>
      <c r="GL4" s="241"/>
      <c r="GM4" s="241"/>
      <c r="GN4" s="241"/>
      <c r="GO4" s="241"/>
      <c r="GP4" s="241"/>
      <c r="GQ4" s="241"/>
      <c r="GR4" s="241"/>
      <c r="GS4" s="241"/>
      <c r="GT4" s="241"/>
      <c r="GU4" s="241"/>
      <c r="GV4" s="241"/>
      <c r="GW4" s="241"/>
      <c r="GX4" s="241"/>
      <c r="GY4" s="241"/>
      <c r="GZ4" s="241"/>
      <c r="HA4" s="241"/>
      <c r="HB4" s="241"/>
      <c r="HC4" s="241"/>
      <c r="HD4" s="241"/>
      <c r="HE4" s="241"/>
      <c r="HF4" s="241"/>
      <c r="HG4" s="241"/>
      <c r="HH4" s="241"/>
      <c r="HI4" s="241"/>
      <c r="HJ4" s="241"/>
      <c r="HK4" s="241"/>
      <c r="HL4" s="241"/>
      <c r="HM4" s="241"/>
      <c r="HN4" s="241"/>
      <c r="HO4" s="241"/>
      <c r="HP4" s="241"/>
      <c r="HQ4" s="241"/>
      <c r="HR4" s="241"/>
      <c r="HS4" s="241"/>
      <c r="HT4" s="241"/>
      <c r="HU4" s="241"/>
      <c r="HV4" s="241"/>
      <c r="HW4" s="241"/>
      <c r="HX4" s="241"/>
      <c r="HY4" s="241"/>
      <c r="HZ4" s="241"/>
      <c r="IA4" s="241"/>
      <c r="IB4" s="241"/>
      <c r="IC4" s="241"/>
      <c r="ID4" s="241"/>
      <c r="IE4" s="241"/>
      <c r="IF4" s="241"/>
      <c r="IG4" s="241"/>
      <c r="IH4" s="241"/>
      <c r="II4" s="241"/>
      <c r="IJ4" s="241"/>
      <c r="IK4" s="241"/>
      <c r="IL4" s="241"/>
    </row>
    <row r="5" spans="1:246" x14ac:dyDescent="0.3">
      <c r="A5" s="236"/>
      <c r="B5" s="236"/>
      <c r="C5" s="236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1"/>
      <c r="T5" s="241"/>
      <c r="U5" s="241"/>
      <c r="V5" s="241"/>
      <c r="W5" s="241"/>
      <c r="X5" s="241"/>
      <c r="Y5" s="241"/>
      <c r="Z5" s="241"/>
      <c r="AA5" s="241"/>
      <c r="AB5" s="241"/>
      <c r="AC5" s="241"/>
      <c r="AD5" s="241"/>
      <c r="AE5" s="241"/>
      <c r="AF5" s="241"/>
      <c r="AG5" s="241"/>
      <c r="AH5" s="241"/>
      <c r="AI5" s="241"/>
      <c r="AJ5" s="241"/>
      <c r="AK5" s="241"/>
      <c r="AL5" s="241"/>
      <c r="AM5" s="241"/>
      <c r="AN5" s="241"/>
      <c r="AO5" s="241"/>
      <c r="AP5" s="241"/>
      <c r="AQ5" s="241"/>
      <c r="AR5" s="241"/>
      <c r="AS5" s="241"/>
      <c r="AT5" s="241"/>
      <c r="AU5" s="241"/>
      <c r="AV5" s="241"/>
      <c r="AW5" s="241"/>
      <c r="AX5" s="241"/>
      <c r="AY5" s="241"/>
      <c r="AZ5" s="241"/>
      <c r="BA5" s="241"/>
      <c r="BB5" s="241"/>
      <c r="BC5" s="241"/>
      <c r="BD5" s="241"/>
      <c r="BE5" s="241"/>
      <c r="BF5" s="241"/>
      <c r="BG5" s="241"/>
      <c r="BH5" s="241"/>
      <c r="BI5" s="241"/>
      <c r="BJ5" s="241"/>
      <c r="BK5" s="241"/>
      <c r="BL5" s="241"/>
      <c r="BM5" s="241"/>
      <c r="BN5" s="241"/>
      <c r="BO5" s="241"/>
      <c r="BP5" s="241"/>
      <c r="BQ5" s="241"/>
      <c r="BR5" s="241"/>
      <c r="BS5" s="241"/>
      <c r="BT5" s="241"/>
      <c r="BU5" s="241"/>
      <c r="BV5" s="241"/>
      <c r="BW5" s="241"/>
      <c r="BX5" s="241"/>
      <c r="BY5" s="241"/>
      <c r="BZ5" s="241"/>
      <c r="CA5" s="241"/>
      <c r="CB5" s="241"/>
      <c r="CC5" s="241"/>
      <c r="CD5" s="241"/>
      <c r="CE5" s="241"/>
      <c r="CF5" s="241"/>
      <c r="CG5" s="241"/>
      <c r="CH5" s="241"/>
      <c r="CI5" s="241"/>
      <c r="CJ5" s="241"/>
      <c r="CK5" s="241"/>
      <c r="CL5" s="241"/>
      <c r="CM5" s="241"/>
      <c r="CN5" s="241"/>
      <c r="CO5" s="241"/>
      <c r="CP5" s="241"/>
      <c r="CQ5" s="241"/>
      <c r="CR5" s="241"/>
      <c r="CS5" s="241"/>
      <c r="CT5" s="241"/>
      <c r="CU5" s="241"/>
      <c r="CV5" s="241"/>
      <c r="CW5" s="241"/>
      <c r="CX5" s="241"/>
      <c r="CY5" s="241"/>
      <c r="CZ5" s="241"/>
      <c r="DA5" s="241"/>
      <c r="DB5" s="241"/>
      <c r="DC5" s="241"/>
      <c r="DD5" s="241"/>
      <c r="DE5" s="241"/>
      <c r="DF5" s="241"/>
      <c r="DG5" s="241"/>
      <c r="DH5" s="241"/>
      <c r="DI5" s="241"/>
      <c r="DJ5" s="241"/>
      <c r="DK5" s="241"/>
      <c r="DL5" s="241"/>
      <c r="DM5" s="241"/>
      <c r="DN5" s="241"/>
      <c r="DO5" s="241"/>
      <c r="DP5" s="241"/>
      <c r="DQ5" s="241"/>
      <c r="DR5" s="241"/>
      <c r="DS5" s="241"/>
      <c r="DT5" s="241"/>
      <c r="DU5" s="241"/>
      <c r="DV5" s="241"/>
      <c r="DW5" s="241"/>
      <c r="DX5" s="241"/>
      <c r="DY5" s="241"/>
      <c r="DZ5" s="241"/>
      <c r="EA5" s="241"/>
      <c r="EB5" s="241"/>
      <c r="EC5" s="241"/>
      <c r="ED5" s="241"/>
      <c r="EE5" s="241"/>
      <c r="EF5" s="241"/>
      <c r="EG5" s="241"/>
      <c r="EH5" s="241"/>
      <c r="EI5" s="241"/>
      <c r="EJ5" s="241"/>
      <c r="EK5" s="241"/>
      <c r="EL5" s="241"/>
      <c r="EM5" s="241"/>
      <c r="EN5" s="241"/>
      <c r="EO5" s="241"/>
      <c r="EP5" s="241"/>
      <c r="EQ5" s="241"/>
      <c r="ER5" s="241"/>
      <c r="ES5" s="241"/>
      <c r="ET5" s="241"/>
      <c r="EU5" s="241"/>
      <c r="EV5" s="241"/>
      <c r="EW5" s="241"/>
      <c r="EX5" s="241"/>
      <c r="EY5" s="241"/>
      <c r="EZ5" s="241"/>
      <c r="FA5" s="241"/>
      <c r="FB5" s="241"/>
      <c r="FC5" s="241"/>
      <c r="FD5" s="241"/>
      <c r="FE5" s="241"/>
      <c r="FF5" s="241"/>
      <c r="FG5" s="241"/>
      <c r="FH5" s="241"/>
      <c r="FI5" s="241"/>
      <c r="FJ5" s="241"/>
      <c r="FK5" s="241"/>
      <c r="FL5" s="241"/>
      <c r="FM5" s="241"/>
      <c r="FN5" s="241"/>
      <c r="FO5" s="241"/>
      <c r="FP5" s="241"/>
      <c r="FQ5" s="241"/>
      <c r="FR5" s="241"/>
      <c r="FS5" s="241"/>
      <c r="FT5" s="241"/>
      <c r="FU5" s="241"/>
      <c r="FV5" s="241"/>
      <c r="FW5" s="241"/>
      <c r="FX5" s="241"/>
      <c r="FY5" s="241"/>
      <c r="FZ5" s="241"/>
      <c r="GA5" s="241"/>
      <c r="GB5" s="241"/>
      <c r="GC5" s="241"/>
      <c r="GD5" s="241"/>
      <c r="GE5" s="241"/>
      <c r="GF5" s="241"/>
      <c r="GG5" s="241"/>
      <c r="GH5" s="241"/>
      <c r="GI5" s="241"/>
      <c r="GJ5" s="241"/>
      <c r="GK5" s="241"/>
      <c r="GL5" s="241"/>
      <c r="GM5" s="241"/>
      <c r="GN5" s="241"/>
      <c r="GO5" s="241"/>
      <c r="GP5" s="241"/>
      <c r="GQ5" s="241"/>
      <c r="GR5" s="241"/>
      <c r="GS5" s="241"/>
      <c r="GT5" s="241"/>
      <c r="GU5" s="241"/>
      <c r="GV5" s="241"/>
      <c r="GW5" s="241"/>
      <c r="GX5" s="241"/>
      <c r="GY5" s="241"/>
      <c r="GZ5" s="241"/>
      <c r="HA5" s="241"/>
      <c r="HB5" s="241"/>
      <c r="HC5" s="241"/>
      <c r="HD5" s="241"/>
      <c r="HE5" s="241"/>
      <c r="HF5" s="241"/>
      <c r="HG5" s="241"/>
      <c r="HH5" s="241"/>
      <c r="HI5" s="241"/>
      <c r="HJ5" s="241"/>
      <c r="HK5" s="241"/>
      <c r="HL5" s="241"/>
      <c r="HM5" s="241"/>
      <c r="HN5" s="241"/>
      <c r="HO5" s="241"/>
      <c r="HP5" s="241"/>
      <c r="HQ5" s="241"/>
      <c r="HR5" s="241"/>
      <c r="HS5" s="241"/>
      <c r="HT5" s="241"/>
      <c r="HU5" s="241"/>
      <c r="HV5" s="241"/>
      <c r="HW5" s="241"/>
      <c r="HX5" s="241"/>
      <c r="HY5" s="241"/>
      <c r="HZ5" s="241"/>
      <c r="IA5" s="241"/>
      <c r="IB5" s="241"/>
      <c r="IC5" s="241"/>
      <c r="ID5" s="241"/>
      <c r="IE5" s="241"/>
      <c r="IF5" s="241"/>
      <c r="IG5" s="241"/>
      <c r="IH5" s="241"/>
      <c r="II5" s="241"/>
      <c r="IJ5" s="241"/>
      <c r="IK5" s="241"/>
      <c r="IL5" s="241"/>
    </row>
    <row r="6" spans="1:246" x14ac:dyDescent="0.3">
      <c r="A6" s="298" t="s">
        <v>0</v>
      </c>
      <c r="B6" s="298" t="s">
        <v>76</v>
      </c>
      <c r="C6" s="301" t="s">
        <v>77</v>
      </c>
      <c r="D6" s="301"/>
      <c r="E6" s="301"/>
      <c r="F6" s="241"/>
      <c r="G6" s="241"/>
      <c r="H6" s="241"/>
      <c r="I6" s="241"/>
      <c r="J6" s="241"/>
      <c r="K6" s="241"/>
      <c r="L6" s="241"/>
      <c r="M6" s="241"/>
      <c r="N6" s="241"/>
      <c r="O6" s="241"/>
      <c r="P6" s="241"/>
      <c r="Q6" s="241"/>
      <c r="R6" s="241"/>
      <c r="S6" s="241"/>
      <c r="T6" s="241"/>
      <c r="U6" s="241"/>
      <c r="V6" s="241"/>
      <c r="W6" s="241"/>
      <c r="X6" s="241"/>
      <c r="Y6" s="241"/>
      <c r="Z6" s="241"/>
      <c r="AA6" s="241"/>
      <c r="AB6" s="241"/>
      <c r="AC6" s="241"/>
      <c r="AD6" s="241"/>
      <c r="AE6" s="241"/>
      <c r="AF6" s="241"/>
      <c r="AG6" s="241"/>
      <c r="AH6" s="241"/>
      <c r="AI6" s="241"/>
      <c r="AJ6" s="241"/>
      <c r="AK6" s="241"/>
      <c r="AL6" s="241"/>
      <c r="AM6" s="241"/>
      <c r="AN6" s="241"/>
      <c r="AO6" s="241"/>
      <c r="AP6" s="241"/>
      <c r="AQ6" s="241"/>
      <c r="AR6" s="241"/>
      <c r="AS6" s="241"/>
      <c r="AT6" s="241"/>
      <c r="AU6" s="241"/>
      <c r="AV6" s="241"/>
      <c r="AW6" s="241"/>
      <c r="AX6" s="241"/>
      <c r="AY6" s="241"/>
      <c r="AZ6" s="241"/>
      <c r="BA6" s="241"/>
      <c r="BB6" s="241"/>
      <c r="BC6" s="241"/>
      <c r="BD6" s="241"/>
      <c r="BE6" s="241"/>
      <c r="BF6" s="241"/>
      <c r="BG6" s="241"/>
      <c r="BH6" s="241"/>
      <c r="BI6" s="241"/>
      <c r="BJ6" s="241"/>
      <c r="BK6" s="241"/>
      <c r="BL6" s="241"/>
      <c r="BM6" s="241"/>
      <c r="BN6" s="241"/>
      <c r="BO6" s="241"/>
      <c r="BP6" s="241"/>
      <c r="BQ6" s="241"/>
      <c r="BR6" s="241"/>
      <c r="BS6" s="241"/>
      <c r="BT6" s="241"/>
      <c r="BU6" s="241"/>
      <c r="BV6" s="241"/>
      <c r="BW6" s="241"/>
      <c r="BX6" s="241"/>
      <c r="BY6" s="241"/>
      <c r="BZ6" s="241"/>
      <c r="CA6" s="241"/>
      <c r="CB6" s="241"/>
      <c r="CC6" s="241"/>
      <c r="CD6" s="241"/>
      <c r="CE6" s="241"/>
      <c r="CF6" s="241"/>
      <c r="CG6" s="241"/>
      <c r="CH6" s="241"/>
      <c r="CI6" s="241"/>
      <c r="CJ6" s="241"/>
      <c r="CK6" s="241"/>
      <c r="CL6" s="241"/>
      <c r="CM6" s="241"/>
      <c r="CN6" s="241"/>
      <c r="CO6" s="241"/>
      <c r="CP6" s="241"/>
      <c r="CQ6" s="241"/>
      <c r="CR6" s="241"/>
      <c r="CS6" s="241"/>
      <c r="CT6" s="241"/>
      <c r="CU6" s="241"/>
      <c r="CV6" s="241"/>
      <c r="CW6" s="241"/>
      <c r="CX6" s="241"/>
      <c r="CY6" s="241"/>
      <c r="CZ6" s="241"/>
      <c r="DA6" s="241"/>
      <c r="DB6" s="241"/>
      <c r="DC6" s="241"/>
      <c r="DD6" s="241"/>
      <c r="DE6" s="241"/>
      <c r="DF6" s="241"/>
      <c r="DG6" s="241"/>
      <c r="DH6" s="241"/>
      <c r="DI6" s="241"/>
      <c r="DJ6" s="241"/>
      <c r="DK6" s="241"/>
      <c r="DL6" s="241"/>
      <c r="DM6" s="241"/>
      <c r="DN6" s="241"/>
      <c r="DO6" s="241"/>
      <c r="DP6" s="241"/>
      <c r="DQ6" s="241"/>
      <c r="DR6" s="241"/>
      <c r="DS6" s="241"/>
      <c r="DT6" s="241"/>
      <c r="DU6" s="241"/>
      <c r="DV6" s="241"/>
      <c r="DW6" s="241"/>
      <c r="DX6" s="241"/>
      <c r="DY6" s="241"/>
      <c r="DZ6" s="241"/>
      <c r="EA6" s="241"/>
      <c r="EB6" s="241"/>
      <c r="EC6" s="241"/>
      <c r="ED6" s="241"/>
      <c r="EE6" s="241"/>
      <c r="EF6" s="241"/>
      <c r="EG6" s="241"/>
      <c r="EH6" s="241"/>
      <c r="EI6" s="241"/>
      <c r="EJ6" s="241"/>
      <c r="EK6" s="241"/>
      <c r="EL6" s="241"/>
      <c r="EM6" s="241"/>
      <c r="EN6" s="241"/>
      <c r="EO6" s="241"/>
      <c r="EP6" s="241"/>
      <c r="EQ6" s="241"/>
      <c r="ER6" s="241"/>
      <c r="ES6" s="241"/>
      <c r="ET6" s="241"/>
      <c r="EU6" s="241"/>
      <c r="EV6" s="241"/>
      <c r="EW6" s="241"/>
      <c r="EX6" s="241"/>
      <c r="EY6" s="241"/>
      <c r="EZ6" s="241"/>
      <c r="FA6" s="241"/>
      <c r="FB6" s="241"/>
      <c r="FC6" s="241"/>
      <c r="FD6" s="241"/>
      <c r="FE6" s="241"/>
      <c r="FF6" s="241"/>
      <c r="FG6" s="241"/>
      <c r="FH6" s="241"/>
      <c r="FI6" s="241"/>
      <c r="FJ6" s="241"/>
      <c r="FK6" s="241"/>
      <c r="FL6" s="241"/>
      <c r="FM6" s="241"/>
      <c r="FN6" s="241"/>
      <c r="FO6" s="241"/>
      <c r="FP6" s="241"/>
      <c r="FQ6" s="241"/>
      <c r="FR6" s="241"/>
      <c r="FS6" s="241"/>
      <c r="FT6" s="241"/>
      <c r="FU6" s="241"/>
      <c r="FV6" s="241"/>
      <c r="FW6" s="241"/>
      <c r="FX6" s="241"/>
      <c r="FY6" s="241"/>
      <c r="FZ6" s="241"/>
      <c r="GA6" s="241"/>
      <c r="GB6" s="241"/>
      <c r="GC6" s="241"/>
      <c r="GD6" s="241"/>
      <c r="GE6" s="241"/>
      <c r="GF6" s="241"/>
      <c r="GG6" s="241"/>
      <c r="GH6" s="241"/>
      <c r="GI6" s="241"/>
      <c r="GJ6" s="241"/>
      <c r="GK6" s="241"/>
      <c r="GL6" s="241"/>
      <c r="GM6" s="241"/>
      <c r="GN6" s="241"/>
      <c r="GO6" s="241"/>
      <c r="GP6" s="241"/>
      <c r="GQ6" s="241"/>
      <c r="GR6" s="241"/>
      <c r="GS6" s="241"/>
      <c r="GT6" s="241"/>
      <c r="GU6" s="241"/>
      <c r="GV6" s="241"/>
      <c r="GW6" s="241"/>
      <c r="GX6" s="241"/>
      <c r="GY6" s="241"/>
      <c r="GZ6" s="241"/>
      <c r="HA6" s="241"/>
      <c r="HB6" s="241"/>
      <c r="HC6" s="241"/>
      <c r="HD6" s="241"/>
      <c r="HE6" s="241"/>
      <c r="HF6" s="241"/>
      <c r="HG6" s="241"/>
      <c r="HH6" s="241"/>
      <c r="HI6" s="241"/>
      <c r="HJ6" s="241"/>
      <c r="HK6" s="241"/>
      <c r="HL6" s="241"/>
      <c r="HM6" s="241"/>
      <c r="HN6" s="241"/>
      <c r="HO6" s="241"/>
      <c r="HP6" s="241"/>
      <c r="HQ6" s="241"/>
      <c r="HR6" s="241"/>
      <c r="HS6" s="241"/>
      <c r="HT6" s="241"/>
      <c r="HU6" s="241"/>
      <c r="HV6" s="241"/>
      <c r="HW6" s="241"/>
      <c r="HX6" s="241"/>
      <c r="HY6" s="241"/>
      <c r="HZ6" s="241"/>
      <c r="IA6" s="241"/>
      <c r="IB6" s="241"/>
      <c r="IC6" s="241"/>
      <c r="ID6" s="241"/>
      <c r="IE6" s="241"/>
      <c r="IF6" s="241"/>
      <c r="IG6" s="241"/>
      <c r="IH6" s="241"/>
      <c r="II6" s="241"/>
      <c r="IJ6" s="241"/>
      <c r="IK6" s="241"/>
      <c r="IL6" s="241"/>
    </row>
    <row r="7" spans="1:246" x14ac:dyDescent="0.3">
      <c r="A7" s="298"/>
      <c r="B7" s="298"/>
      <c r="C7" s="300" t="s">
        <v>258</v>
      </c>
      <c r="D7" s="300" t="s">
        <v>259</v>
      </c>
      <c r="E7" s="300" t="s">
        <v>260</v>
      </c>
      <c r="F7" s="241"/>
      <c r="G7" s="241"/>
      <c r="H7" s="241"/>
      <c r="I7" s="241"/>
      <c r="J7" s="241"/>
      <c r="K7" s="241"/>
      <c r="L7" s="241"/>
      <c r="M7" s="241"/>
      <c r="N7" s="241"/>
      <c r="O7" s="241"/>
      <c r="P7" s="241"/>
      <c r="Q7" s="241"/>
      <c r="R7" s="241"/>
      <c r="S7" s="241"/>
      <c r="T7" s="241"/>
      <c r="U7" s="241"/>
      <c r="V7" s="241"/>
      <c r="W7" s="241"/>
      <c r="X7" s="241"/>
      <c r="Y7" s="241"/>
      <c r="Z7" s="241"/>
      <c r="AA7" s="241"/>
      <c r="AB7" s="241"/>
      <c r="AC7" s="241"/>
      <c r="AD7" s="241"/>
      <c r="AE7" s="241"/>
      <c r="AF7" s="241"/>
      <c r="AG7" s="241"/>
      <c r="AH7" s="241"/>
      <c r="AI7" s="241"/>
      <c r="AJ7" s="241"/>
      <c r="AK7" s="241"/>
      <c r="AL7" s="241"/>
      <c r="AM7" s="241"/>
      <c r="AN7" s="241"/>
      <c r="AO7" s="241"/>
      <c r="AP7" s="241"/>
      <c r="AQ7" s="241"/>
      <c r="AR7" s="241"/>
      <c r="AS7" s="241"/>
      <c r="AT7" s="241"/>
      <c r="AU7" s="241"/>
      <c r="AV7" s="241"/>
      <c r="AW7" s="241"/>
      <c r="AX7" s="241"/>
      <c r="AY7" s="241"/>
      <c r="AZ7" s="241"/>
      <c r="BA7" s="241"/>
      <c r="BB7" s="241"/>
      <c r="BC7" s="241"/>
      <c r="BD7" s="241"/>
      <c r="BE7" s="241"/>
      <c r="BF7" s="241"/>
      <c r="BG7" s="241"/>
      <c r="BH7" s="241"/>
      <c r="BI7" s="241"/>
      <c r="BJ7" s="241"/>
      <c r="BK7" s="241"/>
      <c r="BL7" s="241"/>
      <c r="BM7" s="241"/>
      <c r="BN7" s="241"/>
      <c r="BO7" s="241"/>
      <c r="BP7" s="241"/>
      <c r="BQ7" s="241"/>
      <c r="BR7" s="241"/>
      <c r="BS7" s="241"/>
      <c r="BT7" s="241"/>
      <c r="BU7" s="241"/>
      <c r="BV7" s="241"/>
      <c r="BW7" s="241"/>
      <c r="BX7" s="241"/>
      <c r="BY7" s="241"/>
      <c r="BZ7" s="241"/>
      <c r="CA7" s="241"/>
      <c r="CB7" s="241"/>
      <c r="CC7" s="241"/>
      <c r="CD7" s="241"/>
      <c r="CE7" s="241"/>
      <c r="CF7" s="241"/>
      <c r="CG7" s="241"/>
      <c r="CH7" s="241"/>
      <c r="CI7" s="241"/>
      <c r="CJ7" s="241"/>
      <c r="CK7" s="241"/>
      <c r="CL7" s="241"/>
      <c r="CM7" s="241"/>
      <c r="CN7" s="241"/>
      <c r="CO7" s="241"/>
      <c r="CP7" s="241"/>
      <c r="CQ7" s="241"/>
      <c r="CR7" s="241"/>
      <c r="CS7" s="241"/>
      <c r="CT7" s="241"/>
      <c r="CU7" s="241"/>
      <c r="CV7" s="241"/>
      <c r="CW7" s="241"/>
      <c r="CX7" s="241"/>
      <c r="CY7" s="241"/>
      <c r="CZ7" s="241"/>
      <c r="DA7" s="241"/>
      <c r="DB7" s="241"/>
      <c r="DC7" s="241"/>
      <c r="DD7" s="241"/>
      <c r="DE7" s="241"/>
      <c r="DF7" s="241"/>
      <c r="DG7" s="241"/>
      <c r="DH7" s="241"/>
      <c r="DI7" s="241"/>
      <c r="DJ7" s="241"/>
      <c r="DK7" s="241"/>
      <c r="DL7" s="241"/>
      <c r="DM7" s="241"/>
      <c r="DN7" s="241"/>
      <c r="DO7" s="241"/>
      <c r="DP7" s="241"/>
      <c r="DQ7" s="241"/>
      <c r="DR7" s="241"/>
      <c r="DS7" s="241"/>
      <c r="DT7" s="241"/>
      <c r="DU7" s="241"/>
      <c r="DV7" s="241"/>
      <c r="DW7" s="241"/>
      <c r="DX7" s="241"/>
      <c r="DY7" s="241"/>
      <c r="DZ7" s="241"/>
      <c r="EA7" s="241"/>
      <c r="EB7" s="241"/>
      <c r="EC7" s="241"/>
      <c r="ED7" s="241"/>
      <c r="EE7" s="241"/>
      <c r="EF7" s="241"/>
      <c r="EG7" s="241"/>
      <c r="EH7" s="241"/>
      <c r="EI7" s="241"/>
      <c r="EJ7" s="241"/>
      <c r="EK7" s="241"/>
      <c r="EL7" s="241"/>
      <c r="EM7" s="241"/>
      <c r="EN7" s="241"/>
      <c r="EO7" s="241"/>
      <c r="EP7" s="241"/>
      <c r="EQ7" s="241"/>
      <c r="ER7" s="241"/>
      <c r="ES7" s="241"/>
      <c r="ET7" s="241"/>
      <c r="EU7" s="241"/>
      <c r="EV7" s="241"/>
      <c r="EW7" s="241"/>
      <c r="EX7" s="241"/>
      <c r="EY7" s="241"/>
      <c r="EZ7" s="241"/>
      <c r="FA7" s="241"/>
      <c r="FB7" s="241"/>
      <c r="FC7" s="241"/>
      <c r="FD7" s="241"/>
      <c r="FE7" s="241"/>
      <c r="FF7" s="241"/>
      <c r="FG7" s="241"/>
      <c r="FH7" s="241"/>
      <c r="FI7" s="241"/>
      <c r="FJ7" s="241"/>
      <c r="FK7" s="241"/>
      <c r="FL7" s="241"/>
      <c r="FM7" s="241"/>
      <c r="FN7" s="241"/>
      <c r="FO7" s="241"/>
      <c r="FP7" s="241"/>
      <c r="FQ7" s="241"/>
      <c r="FR7" s="241"/>
      <c r="FS7" s="241"/>
      <c r="FT7" s="241"/>
      <c r="FU7" s="241"/>
      <c r="FV7" s="241"/>
      <c r="FW7" s="241"/>
      <c r="FX7" s="241"/>
      <c r="FY7" s="241"/>
      <c r="FZ7" s="241"/>
      <c r="GA7" s="241"/>
      <c r="GB7" s="241"/>
      <c r="GC7" s="241"/>
      <c r="GD7" s="241"/>
      <c r="GE7" s="241"/>
      <c r="GF7" s="241"/>
      <c r="GG7" s="241"/>
      <c r="GH7" s="241"/>
      <c r="GI7" s="241"/>
      <c r="GJ7" s="241"/>
      <c r="GK7" s="241"/>
      <c r="GL7" s="241"/>
      <c r="GM7" s="241"/>
      <c r="GN7" s="241"/>
      <c r="GO7" s="241"/>
      <c r="GP7" s="241"/>
      <c r="GQ7" s="241"/>
      <c r="GR7" s="241"/>
      <c r="GS7" s="241"/>
      <c r="GT7" s="241"/>
      <c r="GU7" s="241"/>
      <c r="GV7" s="241"/>
      <c r="GW7" s="241"/>
      <c r="GX7" s="241"/>
      <c r="GY7" s="241"/>
      <c r="GZ7" s="241"/>
      <c r="HA7" s="241"/>
      <c r="HB7" s="241"/>
      <c r="HC7" s="241"/>
      <c r="HD7" s="241"/>
      <c r="HE7" s="241"/>
      <c r="HF7" s="241"/>
      <c r="HG7" s="241"/>
      <c r="HH7" s="241"/>
      <c r="HI7" s="241"/>
      <c r="HJ7" s="241"/>
      <c r="HK7" s="241"/>
      <c r="HL7" s="241"/>
      <c r="HM7" s="241"/>
      <c r="HN7" s="241"/>
      <c r="HO7" s="241"/>
      <c r="HP7" s="241"/>
      <c r="HQ7" s="241"/>
      <c r="HR7" s="241"/>
      <c r="HS7" s="241"/>
      <c r="HT7" s="241"/>
      <c r="HU7" s="241"/>
      <c r="HV7" s="241"/>
      <c r="HW7" s="241"/>
      <c r="HX7" s="241"/>
      <c r="HY7" s="241"/>
      <c r="HZ7" s="241"/>
      <c r="IA7" s="241"/>
      <c r="IB7" s="241"/>
      <c r="IC7" s="241"/>
      <c r="ID7" s="241"/>
      <c r="IE7" s="241"/>
      <c r="IF7" s="241"/>
      <c r="IG7" s="241"/>
      <c r="IH7" s="241"/>
      <c r="II7" s="241"/>
      <c r="IJ7" s="241"/>
      <c r="IK7" s="241"/>
      <c r="IL7" s="241"/>
    </row>
    <row r="8" spans="1:246" x14ac:dyDescent="0.3">
      <c r="A8" s="298"/>
      <c r="B8" s="298"/>
      <c r="C8" s="300"/>
      <c r="D8" s="300"/>
      <c r="E8" s="300"/>
      <c r="F8" s="241"/>
      <c r="G8" s="241"/>
      <c r="H8" s="241"/>
      <c r="I8" s="241"/>
      <c r="J8" s="241"/>
      <c r="K8" s="241"/>
      <c r="L8" s="241"/>
      <c r="M8" s="241"/>
      <c r="N8" s="241"/>
      <c r="O8" s="241"/>
      <c r="P8" s="241"/>
      <c r="Q8" s="241"/>
      <c r="R8" s="241"/>
      <c r="S8" s="241"/>
      <c r="T8" s="241"/>
      <c r="U8" s="241"/>
      <c r="V8" s="241"/>
      <c r="W8" s="241"/>
      <c r="X8" s="241"/>
      <c r="Y8" s="241"/>
      <c r="Z8" s="241"/>
      <c r="AA8" s="241"/>
      <c r="AB8" s="241"/>
      <c r="AC8" s="241"/>
      <c r="AD8" s="241"/>
      <c r="AE8" s="241"/>
      <c r="AF8" s="241"/>
      <c r="AG8" s="241"/>
      <c r="AH8" s="241"/>
      <c r="AI8" s="241"/>
      <c r="AJ8" s="241"/>
      <c r="AK8" s="241"/>
      <c r="AL8" s="241"/>
      <c r="AM8" s="241"/>
      <c r="AN8" s="241"/>
      <c r="AO8" s="241"/>
      <c r="AP8" s="241"/>
      <c r="AQ8" s="241"/>
      <c r="AR8" s="241"/>
      <c r="AS8" s="241"/>
      <c r="AT8" s="241"/>
      <c r="AU8" s="241"/>
      <c r="AV8" s="241"/>
      <c r="AW8" s="241"/>
      <c r="AX8" s="241"/>
      <c r="AY8" s="241"/>
      <c r="AZ8" s="241"/>
      <c r="BA8" s="241"/>
      <c r="BB8" s="241"/>
      <c r="BC8" s="241"/>
      <c r="BD8" s="241"/>
      <c r="BE8" s="241"/>
      <c r="BF8" s="241"/>
      <c r="BG8" s="241"/>
      <c r="BH8" s="241"/>
      <c r="BI8" s="241"/>
      <c r="BJ8" s="241"/>
      <c r="BK8" s="241"/>
      <c r="BL8" s="241"/>
      <c r="BM8" s="241"/>
      <c r="BN8" s="241"/>
      <c r="BO8" s="241"/>
      <c r="BP8" s="241"/>
      <c r="BQ8" s="241"/>
      <c r="BR8" s="241"/>
      <c r="BS8" s="241"/>
      <c r="BT8" s="241"/>
      <c r="BU8" s="241"/>
      <c r="BV8" s="241"/>
      <c r="BW8" s="241"/>
      <c r="BX8" s="241"/>
      <c r="BY8" s="241"/>
      <c r="BZ8" s="241"/>
      <c r="CA8" s="241"/>
      <c r="CB8" s="241"/>
      <c r="CC8" s="241"/>
      <c r="CD8" s="241"/>
      <c r="CE8" s="241"/>
      <c r="CF8" s="241"/>
      <c r="CG8" s="241"/>
      <c r="CH8" s="241"/>
      <c r="CI8" s="241"/>
      <c r="CJ8" s="241"/>
      <c r="CK8" s="241"/>
      <c r="CL8" s="241"/>
      <c r="CM8" s="241"/>
      <c r="CN8" s="241"/>
      <c r="CO8" s="241"/>
      <c r="CP8" s="241"/>
      <c r="CQ8" s="241"/>
      <c r="CR8" s="241"/>
      <c r="CS8" s="241"/>
      <c r="CT8" s="241"/>
      <c r="CU8" s="241"/>
      <c r="CV8" s="241"/>
      <c r="CW8" s="241"/>
      <c r="CX8" s="241"/>
      <c r="CY8" s="241"/>
      <c r="CZ8" s="241"/>
      <c r="DA8" s="241"/>
      <c r="DB8" s="241"/>
      <c r="DC8" s="241"/>
      <c r="DD8" s="241"/>
      <c r="DE8" s="241"/>
      <c r="DF8" s="241"/>
      <c r="DG8" s="241"/>
      <c r="DH8" s="241"/>
      <c r="DI8" s="241"/>
      <c r="DJ8" s="241"/>
      <c r="DK8" s="241"/>
      <c r="DL8" s="241"/>
      <c r="DM8" s="241"/>
      <c r="DN8" s="241"/>
      <c r="DO8" s="241"/>
      <c r="DP8" s="241"/>
      <c r="DQ8" s="241"/>
      <c r="DR8" s="241"/>
      <c r="DS8" s="241"/>
      <c r="DT8" s="241"/>
      <c r="DU8" s="241"/>
      <c r="DV8" s="241"/>
      <c r="DW8" s="241"/>
      <c r="DX8" s="241"/>
      <c r="DY8" s="241"/>
      <c r="DZ8" s="241"/>
      <c r="EA8" s="241"/>
      <c r="EB8" s="241"/>
      <c r="EC8" s="241"/>
      <c r="ED8" s="241"/>
      <c r="EE8" s="241"/>
      <c r="EF8" s="241"/>
      <c r="EG8" s="241"/>
      <c r="EH8" s="241"/>
      <c r="EI8" s="241"/>
      <c r="EJ8" s="241"/>
      <c r="EK8" s="241"/>
      <c r="EL8" s="241"/>
      <c r="EM8" s="241"/>
      <c r="EN8" s="241"/>
      <c r="EO8" s="241"/>
      <c r="EP8" s="241"/>
      <c r="EQ8" s="241"/>
      <c r="ER8" s="241"/>
      <c r="ES8" s="241"/>
      <c r="ET8" s="241"/>
      <c r="EU8" s="241"/>
      <c r="EV8" s="241"/>
      <c r="EW8" s="241"/>
      <c r="EX8" s="241"/>
      <c r="EY8" s="241"/>
      <c r="EZ8" s="241"/>
      <c r="FA8" s="241"/>
      <c r="FB8" s="241"/>
      <c r="FC8" s="241"/>
      <c r="FD8" s="241"/>
      <c r="FE8" s="241"/>
      <c r="FF8" s="241"/>
      <c r="FG8" s="241"/>
      <c r="FH8" s="241"/>
      <c r="FI8" s="241"/>
      <c r="FJ8" s="241"/>
      <c r="FK8" s="241"/>
      <c r="FL8" s="241"/>
      <c r="FM8" s="241"/>
      <c r="FN8" s="241"/>
      <c r="FO8" s="241"/>
      <c r="FP8" s="241"/>
      <c r="FQ8" s="241"/>
      <c r="FR8" s="241"/>
      <c r="FS8" s="241"/>
      <c r="FT8" s="241"/>
      <c r="FU8" s="241"/>
      <c r="FV8" s="241"/>
      <c r="FW8" s="241"/>
      <c r="FX8" s="241"/>
      <c r="FY8" s="241"/>
      <c r="FZ8" s="241"/>
      <c r="GA8" s="241"/>
      <c r="GB8" s="241"/>
      <c r="GC8" s="241"/>
      <c r="GD8" s="241"/>
      <c r="GE8" s="241"/>
      <c r="GF8" s="241"/>
      <c r="GG8" s="241"/>
      <c r="GH8" s="241"/>
      <c r="GI8" s="241"/>
      <c r="GJ8" s="241"/>
      <c r="GK8" s="241"/>
      <c r="GL8" s="241"/>
      <c r="GM8" s="241"/>
      <c r="GN8" s="241"/>
      <c r="GO8" s="241"/>
      <c r="GP8" s="241"/>
      <c r="GQ8" s="241"/>
      <c r="GR8" s="241"/>
      <c r="GS8" s="241"/>
      <c r="GT8" s="241"/>
      <c r="GU8" s="241"/>
      <c r="GV8" s="241"/>
      <c r="GW8" s="241"/>
      <c r="GX8" s="241"/>
      <c r="GY8" s="241"/>
      <c r="GZ8" s="241"/>
      <c r="HA8" s="241"/>
      <c r="HB8" s="241"/>
      <c r="HC8" s="241"/>
      <c r="HD8" s="241"/>
      <c r="HE8" s="241"/>
      <c r="HF8" s="241"/>
      <c r="HG8" s="241"/>
      <c r="HH8" s="241"/>
      <c r="HI8" s="241"/>
      <c r="HJ8" s="241"/>
      <c r="HK8" s="241"/>
      <c r="HL8" s="241"/>
      <c r="HM8" s="241"/>
      <c r="HN8" s="241"/>
      <c r="HO8" s="241"/>
      <c r="HP8" s="241"/>
      <c r="HQ8" s="241"/>
      <c r="HR8" s="241"/>
      <c r="HS8" s="241"/>
      <c r="HT8" s="241"/>
      <c r="HU8" s="241"/>
      <c r="HV8" s="241"/>
      <c r="HW8" s="241"/>
      <c r="HX8" s="241"/>
      <c r="HY8" s="241"/>
      <c r="HZ8" s="241"/>
      <c r="IA8" s="241"/>
      <c r="IB8" s="241"/>
      <c r="IC8" s="241"/>
      <c r="ID8" s="241"/>
      <c r="IE8" s="241"/>
      <c r="IF8" s="241"/>
      <c r="IG8" s="241"/>
      <c r="IH8" s="241"/>
      <c r="II8" s="241"/>
      <c r="IJ8" s="241"/>
      <c r="IK8" s="241"/>
      <c r="IL8" s="241"/>
    </row>
    <row r="9" spans="1:246" x14ac:dyDescent="0.3">
      <c r="A9" s="205">
        <v>1</v>
      </c>
      <c r="B9" s="31">
        <v>2</v>
      </c>
      <c r="C9" s="206">
        <v>3</v>
      </c>
      <c r="D9" s="206">
        <v>4</v>
      </c>
      <c r="E9" s="206">
        <v>5</v>
      </c>
      <c r="F9" s="241"/>
      <c r="G9" s="241"/>
      <c r="H9" s="241"/>
      <c r="I9" s="241"/>
      <c r="J9" s="241"/>
      <c r="K9" s="241"/>
      <c r="L9" s="241"/>
      <c r="M9" s="241"/>
      <c r="N9" s="241"/>
      <c r="O9" s="241"/>
      <c r="P9" s="241"/>
      <c r="Q9" s="241"/>
      <c r="R9" s="241"/>
      <c r="S9" s="241"/>
      <c r="T9" s="241"/>
      <c r="U9" s="241"/>
      <c r="V9" s="241"/>
      <c r="W9" s="241"/>
      <c r="X9" s="241"/>
      <c r="Y9" s="241"/>
      <c r="Z9" s="241"/>
      <c r="AA9" s="241"/>
      <c r="AB9" s="241"/>
      <c r="AC9" s="241"/>
      <c r="AD9" s="241"/>
      <c r="AE9" s="241"/>
      <c r="AF9" s="241"/>
      <c r="AG9" s="241"/>
      <c r="AH9" s="241"/>
      <c r="AI9" s="241"/>
      <c r="AJ9" s="241"/>
      <c r="AK9" s="241"/>
      <c r="AL9" s="241"/>
      <c r="AM9" s="241"/>
      <c r="AN9" s="241"/>
      <c r="AO9" s="241"/>
      <c r="AP9" s="241"/>
      <c r="AQ9" s="241"/>
      <c r="AR9" s="241"/>
      <c r="AS9" s="241"/>
      <c r="AT9" s="241"/>
      <c r="AU9" s="241"/>
      <c r="AV9" s="241"/>
      <c r="AW9" s="241"/>
      <c r="AX9" s="241"/>
      <c r="AY9" s="241"/>
      <c r="AZ9" s="241"/>
      <c r="BA9" s="241"/>
      <c r="BB9" s="241"/>
      <c r="BC9" s="241"/>
      <c r="BD9" s="241"/>
      <c r="BE9" s="241"/>
      <c r="BF9" s="241"/>
      <c r="BG9" s="241"/>
      <c r="BH9" s="241"/>
      <c r="BI9" s="241"/>
      <c r="BJ9" s="241"/>
      <c r="BK9" s="241"/>
      <c r="BL9" s="241"/>
      <c r="BM9" s="241"/>
      <c r="BN9" s="241"/>
      <c r="BO9" s="241"/>
      <c r="BP9" s="241"/>
      <c r="BQ9" s="241"/>
      <c r="BR9" s="241"/>
      <c r="BS9" s="241"/>
      <c r="BT9" s="241"/>
      <c r="BU9" s="241"/>
      <c r="BV9" s="241"/>
      <c r="BW9" s="241"/>
      <c r="BX9" s="241"/>
      <c r="BY9" s="241"/>
      <c r="BZ9" s="241"/>
      <c r="CA9" s="241"/>
      <c r="CB9" s="241"/>
      <c r="CC9" s="241"/>
      <c r="CD9" s="241"/>
      <c r="CE9" s="241"/>
      <c r="CF9" s="241"/>
      <c r="CG9" s="241"/>
      <c r="CH9" s="241"/>
      <c r="CI9" s="241"/>
      <c r="CJ9" s="241"/>
      <c r="CK9" s="241"/>
      <c r="CL9" s="241"/>
      <c r="CM9" s="241"/>
      <c r="CN9" s="241"/>
      <c r="CO9" s="241"/>
      <c r="CP9" s="241"/>
      <c r="CQ9" s="241"/>
      <c r="CR9" s="241"/>
      <c r="CS9" s="241"/>
      <c r="CT9" s="241"/>
      <c r="CU9" s="241"/>
      <c r="CV9" s="241"/>
      <c r="CW9" s="241"/>
      <c r="CX9" s="241"/>
      <c r="CY9" s="241"/>
      <c r="CZ9" s="241"/>
      <c r="DA9" s="241"/>
      <c r="DB9" s="241"/>
      <c r="DC9" s="241"/>
      <c r="DD9" s="241"/>
      <c r="DE9" s="241"/>
      <c r="DF9" s="241"/>
      <c r="DG9" s="241"/>
      <c r="DH9" s="241"/>
      <c r="DI9" s="241"/>
      <c r="DJ9" s="241"/>
      <c r="DK9" s="241"/>
      <c r="DL9" s="241"/>
      <c r="DM9" s="241"/>
      <c r="DN9" s="241"/>
      <c r="DO9" s="241"/>
      <c r="DP9" s="241"/>
      <c r="DQ9" s="241"/>
      <c r="DR9" s="241"/>
      <c r="DS9" s="241"/>
      <c r="DT9" s="241"/>
      <c r="DU9" s="241"/>
      <c r="DV9" s="241"/>
      <c r="DW9" s="241"/>
      <c r="DX9" s="241"/>
      <c r="DY9" s="241"/>
      <c r="DZ9" s="241"/>
      <c r="EA9" s="241"/>
      <c r="EB9" s="241"/>
      <c r="EC9" s="241"/>
      <c r="ED9" s="241"/>
      <c r="EE9" s="241"/>
      <c r="EF9" s="241"/>
      <c r="EG9" s="241"/>
      <c r="EH9" s="241"/>
      <c r="EI9" s="241"/>
      <c r="EJ9" s="241"/>
      <c r="EK9" s="241"/>
      <c r="EL9" s="241"/>
      <c r="EM9" s="241"/>
      <c r="EN9" s="241"/>
      <c r="EO9" s="241"/>
      <c r="EP9" s="241"/>
      <c r="EQ9" s="241"/>
      <c r="ER9" s="241"/>
      <c r="ES9" s="241"/>
      <c r="ET9" s="241"/>
      <c r="EU9" s="241"/>
      <c r="EV9" s="241"/>
      <c r="EW9" s="241"/>
      <c r="EX9" s="241"/>
      <c r="EY9" s="241"/>
      <c r="EZ9" s="241"/>
      <c r="FA9" s="241"/>
      <c r="FB9" s="241"/>
      <c r="FC9" s="241"/>
      <c r="FD9" s="241"/>
      <c r="FE9" s="241"/>
      <c r="FF9" s="241"/>
      <c r="FG9" s="241"/>
      <c r="FH9" s="241"/>
      <c r="FI9" s="241"/>
      <c r="FJ9" s="241"/>
      <c r="FK9" s="241"/>
      <c r="FL9" s="241"/>
      <c r="FM9" s="241"/>
      <c r="FN9" s="241"/>
      <c r="FO9" s="241"/>
      <c r="FP9" s="241"/>
      <c r="FQ9" s="241"/>
      <c r="FR9" s="241"/>
      <c r="FS9" s="241"/>
      <c r="FT9" s="241"/>
      <c r="FU9" s="241"/>
      <c r="FV9" s="241"/>
      <c r="FW9" s="241"/>
      <c r="FX9" s="241"/>
      <c r="FY9" s="241"/>
      <c r="FZ9" s="241"/>
      <c r="GA9" s="241"/>
      <c r="GB9" s="241"/>
      <c r="GC9" s="241"/>
      <c r="GD9" s="241"/>
      <c r="GE9" s="241"/>
      <c r="GF9" s="241"/>
      <c r="GG9" s="241"/>
      <c r="GH9" s="241"/>
      <c r="GI9" s="241"/>
      <c r="GJ9" s="241"/>
      <c r="GK9" s="241"/>
      <c r="GL9" s="241"/>
      <c r="GM9" s="241"/>
      <c r="GN9" s="241"/>
      <c r="GO9" s="241"/>
      <c r="GP9" s="241"/>
      <c r="GQ9" s="241"/>
      <c r="GR9" s="241"/>
      <c r="GS9" s="241"/>
      <c r="GT9" s="241"/>
      <c r="GU9" s="241"/>
      <c r="GV9" s="241"/>
      <c r="GW9" s="241"/>
      <c r="GX9" s="241"/>
      <c r="GY9" s="241"/>
      <c r="GZ9" s="241"/>
      <c r="HA9" s="241"/>
      <c r="HB9" s="241"/>
      <c r="HC9" s="241"/>
      <c r="HD9" s="241"/>
      <c r="HE9" s="241"/>
      <c r="HF9" s="241"/>
      <c r="HG9" s="241"/>
      <c r="HH9" s="241"/>
      <c r="HI9" s="241"/>
      <c r="HJ9" s="241"/>
      <c r="HK9" s="241"/>
      <c r="HL9" s="241"/>
      <c r="HM9" s="241"/>
      <c r="HN9" s="241"/>
      <c r="HO9" s="241"/>
      <c r="HP9" s="241"/>
      <c r="HQ9" s="241"/>
      <c r="HR9" s="241"/>
      <c r="HS9" s="241"/>
      <c r="HT9" s="241"/>
      <c r="HU9" s="241"/>
      <c r="HV9" s="241"/>
      <c r="HW9" s="241"/>
      <c r="HX9" s="241"/>
      <c r="HY9" s="241"/>
      <c r="HZ9" s="241"/>
      <c r="IA9" s="241"/>
      <c r="IB9" s="241"/>
      <c r="IC9" s="241"/>
      <c r="ID9" s="241"/>
      <c r="IE9" s="241"/>
      <c r="IF9" s="241"/>
      <c r="IG9" s="241"/>
      <c r="IH9" s="241"/>
      <c r="II9" s="241"/>
      <c r="IJ9" s="241"/>
      <c r="IK9" s="241"/>
      <c r="IL9" s="241"/>
    </row>
    <row r="10" spans="1:246" x14ac:dyDescent="0.3">
      <c r="A10" s="205">
        <v>1</v>
      </c>
      <c r="B10" s="85" t="s">
        <v>51</v>
      </c>
      <c r="C10" s="207">
        <v>6753</v>
      </c>
      <c r="D10" s="215">
        <v>6960.5</v>
      </c>
      <c r="E10" s="215">
        <v>7517.1</v>
      </c>
      <c r="F10" s="241"/>
      <c r="G10" s="241"/>
      <c r="H10" s="241"/>
      <c r="I10" s="241"/>
      <c r="J10" s="241"/>
      <c r="K10" s="241"/>
      <c r="L10" s="241"/>
      <c r="M10" s="241"/>
      <c r="N10" s="241"/>
      <c r="O10" s="241"/>
      <c r="P10" s="241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/>
      <c r="AJ10" s="241"/>
      <c r="AK10" s="241"/>
      <c r="AL10" s="241"/>
      <c r="AM10" s="241"/>
      <c r="AN10" s="241"/>
      <c r="AO10" s="241"/>
      <c r="AP10" s="241"/>
      <c r="AQ10" s="241"/>
      <c r="AR10" s="241"/>
      <c r="AS10" s="241"/>
      <c r="AT10" s="241"/>
      <c r="AU10" s="241"/>
      <c r="AV10" s="241"/>
      <c r="AW10" s="241"/>
      <c r="AX10" s="241"/>
      <c r="AY10" s="241"/>
      <c r="AZ10" s="241"/>
      <c r="BA10" s="241"/>
      <c r="BB10" s="241"/>
      <c r="BC10" s="241"/>
      <c r="BD10" s="241"/>
      <c r="BE10" s="241"/>
      <c r="BF10" s="241"/>
      <c r="BG10" s="241"/>
      <c r="BH10" s="241"/>
      <c r="BI10" s="241"/>
      <c r="BJ10" s="241"/>
      <c r="BK10" s="241"/>
      <c r="BL10" s="241"/>
      <c r="BM10" s="241"/>
      <c r="BN10" s="241"/>
      <c r="BO10" s="241"/>
      <c r="BP10" s="241"/>
      <c r="BQ10" s="241"/>
      <c r="BR10" s="241"/>
      <c r="BS10" s="241"/>
      <c r="BT10" s="241"/>
      <c r="BU10" s="241"/>
      <c r="BV10" s="241"/>
      <c r="BW10" s="241"/>
      <c r="BX10" s="241"/>
      <c r="BY10" s="241"/>
      <c r="BZ10" s="241"/>
      <c r="CA10" s="241"/>
      <c r="CB10" s="241"/>
      <c r="CC10" s="241"/>
      <c r="CD10" s="241"/>
      <c r="CE10" s="241"/>
      <c r="CF10" s="241"/>
      <c r="CG10" s="241"/>
      <c r="CH10" s="241"/>
      <c r="CI10" s="241"/>
      <c r="CJ10" s="241"/>
      <c r="CK10" s="241"/>
      <c r="CL10" s="241"/>
      <c r="CM10" s="241"/>
      <c r="CN10" s="241"/>
      <c r="CO10" s="241"/>
      <c r="CP10" s="241"/>
      <c r="CQ10" s="241"/>
      <c r="CR10" s="241"/>
      <c r="CS10" s="241"/>
      <c r="CT10" s="241"/>
      <c r="CU10" s="241"/>
      <c r="CV10" s="241"/>
      <c r="CW10" s="241"/>
      <c r="CX10" s="241"/>
      <c r="CY10" s="241"/>
      <c r="CZ10" s="241"/>
      <c r="DA10" s="241"/>
      <c r="DB10" s="241"/>
      <c r="DC10" s="241"/>
      <c r="DD10" s="241"/>
      <c r="DE10" s="241"/>
      <c r="DF10" s="241"/>
      <c r="DG10" s="241"/>
      <c r="DH10" s="241"/>
      <c r="DI10" s="241"/>
      <c r="DJ10" s="241"/>
      <c r="DK10" s="241"/>
      <c r="DL10" s="241"/>
      <c r="DM10" s="241"/>
      <c r="DN10" s="241"/>
      <c r="DO10" s="241"/>
      <c r="DP10" s="241"/>
      <c r="DQ10" s="241"/>
      <c r="DR10" s="241"/>
      <c r="DS10" s="241"/>
      <c r="DT10" s="241"/>
      <c r="DU10" s="241"/>
      <c r="DV10" s="241"/>
      <c r="DW10" s="241"/>
      <c r="DX10" s="241"/>
      <c r="DY10" s="241"/>
      <c r="DZ10" s="241"/>
      <c r="EA10" s="241"/>
      <c r="EB10" s="241"/>
      <c r="EC10" s="241"/>
      <c r="ED10" s="241"/>
      <c r="EE10" s="241"/>
      <c r="EF10" s="241"/>
      <c r="EG10" s="241"/>
      <c r="EH10" s="241"/>
      <c r="EI10" s="241"/>
      <c r="EJ10" s="241"/>
      <c r="EK10" s="241"/>
      <c r="EL10" s="241"/>
      <c r="EM10" s="241"/>
      <c r="EN10" s="241"/>
      <c r="EO10" s="241"/>
      <c r="EP10" s="241"/>
      <c r="EQ10" s="241"/>
      <c r="ER10" s="241"/>
      <c r="ES10" s="241"/>
      <c r="ET10" s="241"/>
      <c r="EU10" s="241"/>
      <c r="EV10" s="241"/>
      <c r="EW10" s="241"/>
      <c r="EX10" s="241"/>
      <c r="EY10" s="241"/>
      <c r="EZ10" s="241"/>
      <c r="FA10" s="241"/>
      <c r="FB10" s="241"/>
      <c r="FC10" s="241"/>
      <c r="FD10" s="241"/>
      <c r="FE10" s="241"/>
      <c r="FF10" s="241"/>
      <c r="FG10" s="241"/>
      <c r="FH10" s="241"/>
      <c r="FI10" s="241"/>
      <c r="FJ10" s="241"/>
      <c r="FK10" s="241"/>
      <c r="FL10" s="241"/>
      <c r="FM10" s="241"/>
      <c r="FN10" s="241"/>
      <c r="FO10" s="241"/>
      <c r="FP10" s="241"/>
      <c r="FQ10" s="241"/>
      <c r="FR10" s="241"/>
      <c r="FS10" s="241"/>
      <c r="FT10" s="241"/>
      <c r="FU10" s="241"/>
      <c r="FV10" s="241"/>
      <c r="FW10" s="241"/>
      <c r="FX10" s="241"/>
      <c r="FY10" s="241"/>
      <c r="FZ10" s="241"/>
      <c r="GA10" s="241"/>
      <c r="GB10" s="241"/>
      <c r="GC10" s="241"/>
      <c r="GD10" s="241"/>
      <c r="GE10" s="241"/>
      <c r="GF10" s="241"/>
      <c r="GG10" s="241"/>
      <c r="GH10" s="241"/>
      <c r="GI10" s="241"/>
      <c r="GJ10" s="241"/>
      <c r="GK10" s="241"/>
      <c r="GL10" s="241"/>
      <c r="GM10" s="241"/>
      <c r="GN10" s="241"/>
      <c r="GO10" s="241"/>
      <c r="GP10" s="241"/>
      <c r="GQ10" s="241"/>
      <c r="GR10" s="241"/>
      <c r="GS10" s="241"/>
      <c r="GT10" s="241"/>
      <c r="GU10" s="241"/>
      <c r="GV10" s="241"/>
      <c r="GW10" s="241"/>
      <c r="GX10" s="241"/>
      <c r="GY10" s="241"/>
      <c r="GZ10" s="241"/>
      <c r="HA10" s="241"/>
      <c r="HB10" s="241"/>
      <c r="HC10" s="241"/>
      <c r="HD10" s="241"/>
      <c r="HE10" s="241"/>
      <c r="HF10" s="241"/>
      <c r="HG10" s="241"/>
      <c r="HH10" s="241"/>
      <c r="HI10" s="241"/>
      <c r="HJ10" s="241"/>
      <c r="HK10" s="241"/>
      <c r="HL10" s="241"/>
      <c r="HM10" s="241"/>
      <c r="HN10" s="241"/>
      <c r="HO10" s="241"/>
      <c r="HP10" s="241"/>
      <c r="HQ10" s="241"/>
      <c r="HR10" s="241"/>
      <c r="HS10" s="241"/>
      <c r="HT10" s="241"/>
      <c r="HU10" s="241"/>
      <c r="HV10" s="241"/>
      <c r="HW10" s="241"/>
      <c r="HX10" s="241"/>
      <c r="HY10" s="241"/>
      <c r="HZ10" s="241"/>
      <c r="IA10" s="241"/>
      <c r="IB10" s="241"/>
      <c r="IC10" s="241"/>
      <c r="ID10" s="241"/>
      <c r="IE10" s="241"/>
      <c r="IF10" s="241"/>
      <c r="IG10" s="241"/>
      <c r="IH10" s="241"/>
      <c r="II10" s="241"/>
      <c r="IJ10" s="241"/>
      <c r="IK10" s="241"/>
      <c r="IL10" s="241"/>
    </row>
    <row r="11" spans="1:246" x14ac:dyDescent="0.3">
      <c r="A11" s="205">
        <v>2</v>
      </c>
      <c r="B11" s="216" t="s">
        <v>80</v>
      </c>
      <c r="C11" s="207">
        <v>177.9</v>
      </c>
      <c r="D11" s="215">
        <v>180</v>
      </c>
      <c r="E11" s="215">
        <v>180</v>
      </c>
      <c r="F11" s="241"/>
      <c r="G11" s="241"/>
      <c r="H11" s="241"/>
      <c r="I11" s="241"/>
      <c r="J11" s="241"/>
      <c r="K11" s="241"/>
      <c r="L11" s="241"/>
      <c r="M11" s="241"/>
      <c r="N11" s="241"/>
      <c r="O11" s="241"/>
      <c r="P11" s="241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/>
      <c r="AJ11" s="241"/>
      <c r="AK11" s="241"/>
      <c r="AL11" s="241"/>
      <c r="AM11" s="241"/>
      <c r="AN11" s="241"/>
      <c r="AO11" s="241"/>
      <c r="AP11" s="241"/>
      <c r="AQ11" s="241"/>
      <c r="AR11" s="241"/>
      <c r="AS11" s="241"/>
      <c r="AT11" s="241"/>
      <c r="AU11" s="241"/>
      <c r="AV11" s="241"/>
      <c r="AW11" s="241"/>
      <c r="AX11" s="241"/>
      <c r="AY11" s="241"/>
      <c r="AZ11" s="241"/>
      <c r="BA11" s="241"/>
      <c r="BB11" s="241"/>
      <c r="BC11" s="241"/>
      <c r="BD11" s="241"/>
      <c r="BE11" s="241"/>
      <c r="BF11" s="241"/>
      <c r="BG11" s="241"/>
      <c r="BH11" s="241"/>
      <c r="BI11" s="241"/>
      <c r="BJ11" s="241"/>
      <c r="BK11" s="241"/>
      <c r="BL11" s="241"/>
      <c r="BM11" s="241"/>
      <c r="BN11" s="241"/>
      <c r="BO11" s="241"/>
      <c r="BP11" s="241"/>
      <c r="BQ11" s="241"/>
      <c r="BR11" s="241"/>
      <c r="BS11" s="241"/>
      <c r="BT11" s="241"/>
      <c r="BU11" s="241"/>
      <c r="BV11" s="241"/>
      <c r="BW11" s="241"/>
      <c r="BX11" s="241"/>
      <c r="BY11" s="241"/>
      <c r="BZ11" s="241"/>
      <c r="CA11" s="241"/>
      <c r="CB11" s="241"/>
      <c r="CC11" s="241"/>
      <c r="CD11" s="241"/>
      <c r="CE11" s="241"/>
      <c r="CF11" s="241"/>
      <c r="CG11" s="241"/>
      <c r="CH11" s="241"/>
      <c r="CI11" s="241"/>
      <c r="CJ11" s="241"/>
      <c r="CK11" s="241"/>
      <c r="CL11" s="241"/>
      <c r="CM11" s="241"/>
      <c r="CN11" s="241"/>
      <c r="CO11" s="241"/>
      <c r="CP11" s="241"/>
      <c r="CQ11" s="241"/>
      <c r="CR11" s="241"/>
      <c r="CS11" s="241"/>
      <c r="CT11" s="241"/>
      <c r="CU11" s="241"/>
      <c r="CV11" s="241"/>
      <c r="CW11" s="241"/>
      <c r="CX11" s="241"/>
      <c r="CY11" s="241"/>
      <c r="CZ11" s="241"/>
      <c r="DA11" s="241"/>
      <c r="DB11" s="241"/>
      <c r="DC11" s="241"/>
      <c r="DD11" s="241"/>
      <c r="DE11" s="241"/>
      <c r="DF11" s="241"/>
      <c r="DG11" s="241"/>
      <c r="DH11" s="241"/>
      <c r="DI11" s="241"/>
      <c r="DJ11" s="241"/>
      <c r="DK11" s="241"/>
      <c r="DL11" s="241"/>
      <c r="DM11" s="241"/>
      <c r="DN11" s="241"/>
      <c r="DO11" s="241"/>
      <c r="DP11" s="241"/>
      <c r="DQ11" s="241"/>
      <c r="DR11" s="241"/>
      <c r="DS11" s="241"/>
      <c r="DT11" s="241"/>
      <c r="DU11" s="241"/>
      <c r="DV11" s="241"/>
      <c r="DW11" s="241"/>
      <c r="DX11" s="241"/>
      <c r="DY11" s="241"/>
      <c r="DZ11" s="241"/>
      <c r="EA11" s="241"/>
      <c r="EB11" s="241"/>
      <c r="EC11" s="241"/>
      <c r="ED11" s="241"/>
      <c r="EE11" s="241"/>
      <c r="EF11" s="241"/>
      <c r="EG11" s="241"/>
      <c r="EH11" s="241"/>
      <c r="EI11" s="241"/>
      <c r="EJ11" s="241"/>
      <c r="EK11" s="241"/>
      <c r="EL11" s="241"/>
      <c r="EM11" s="241"/>
      <c r="EN11" s="241"/>
      <c r="EO11" s="241"/>
      <c r="EP11" s="241"/>
      <c r="EQ11" s="241"/>
      <c r="ER11" s="241"/>
      <c r="ES11" s="241"/>
      <c r="ET11" s="241"/>
      <c r="EU11" s="241"/>
      <c r="EV11" s="241"/>
      <c r="EW11" s="241"/>
      <c r="EX11" s="241"/>
      <c r="EY11" s="241"/>
      <c r="EZ11" s="241"/>
      <c r="FA11" s="241"/>
      <c r="FB11" s="241"/>
      <c r="FC11" s="241"/>
      <c r="FD11" s="241"/>
      <c r="FE11" s="241"/>
      <c r="FF11" s="241"/>
      <c r="FG11" s="241"/>
      <c r="FH11" s="241"/>
      <c r="FI11" s="241"/>
      <c r="FJ11" s="241"/>
      <c r="FK11" s="241"/>
      <c r="FL11" s="241"/>
      <c r="FM11" s="241"/>
      <c r="FN11" s="241"/>
      <c r="FO11" s="241"/>
      <c r="FP11" s="241"/>
      <c r="FQ11" s="241"/>
      <c r="FR11" s="241"/>
      <c r="FS11" s="241"/>
      <c r="FT11" s="241"/>
      <c r="FU11" s="241"/>
      <c r="FV11" s="241"/>
      <c r="FW11" s="241"/>
      <c r="FX11" s="241"/>
      <c r="FY11" s="241"/>
      <c r="FZ11" s="241"/>
      <c r="GA11" s="241"/>
      <c r="GB11" s="241"/>
      <c r="GC11" s="241"/>
      <c r="GD11" s="241"/>
      <c r="GE11" s="241"/>
      <c r="GF11" s="241"/>
      <c r="GG11" s="241"/>
      <c r="GH11" s="241"/>
      <c r="GI11" s="241"/>
      <c r="GJ11" s="241"/>
      <c r="GK11" s="241"/>
      <c r="GL11" s="241"/>
      <c r="GM11" s="241"/>
      <c r="GN11" s="241"/>
      <c r="GO11" s="241"/>
      <c r="GP11" s="241"/>
      <c r="GQ11" s="241"/>
      <c r="GR11" s="241"/>
      <c r="GS11" s="241"/>
      <c r="GT11" s="241"/>
      <c r="GU11" s="241"/>
      <c r="GV11" s="241"/>
      <c r="GW11" s="241"/>
      <c r="GX11" s="241"/>
      <c r="GY11" s="241"/>
      <c r="GZ11" s="241"/>
      <c r="HA11" s="241"/>
      <c r="HB11" s="241"/>
      <c r="HC11" s="241"/>
      <c r="HD11" s="241"/>
      <c r="HE11" s="241"/>
      <c r="HF11" s="241"/>
      <c r="HG11" s="241"/>
      <c r="HH11" s="241"/>
      <c r="HI11" s="241"/>
      <c r="HJ11" s="241"/>
      <c r="HK11" s="241"/>
      <c r="HL11" s="241"/>
      <c r="HM11" s="241"/>
      <c r="HN11" s="241"/>
      <c r="HO11" s="241"/>
      <c r="HP11" s="241"/>
      <c r="HQ11" s="241"/>
      <c r="HR11" s="241"/>
      <c r="HS11" s="241"/>
      <c r="HT11" s="241"/>
      <c r="HU11" s="241"/>
      <c r="HV11" s="241"/>
      <c r="HW11" s="241"/>
      <c r="HX11" s="241"/>
      <c r="HY11" s="241"/>
      <c r="HZ11" s="241"/>
      <c r="IA11" s="241"/>
      <c r="IB11" s="241"/>
      <c r="IC11" s="241"/>
      <c r="ID11" s="241"/>
      <c r="IE11" s="241"/>
      <c r="IF11" s="241"/>
      <c r="IG11" s="241"/>
      <c r="IH11" s="241"/>
      <c r="II11" s="241"/>
      <c r="IJ11" s="241"/>
      <c r="IK11" s="241"/>
      <c r="IL11" s="241"/>
    </row>
    <row r="12" spans="1:246" x14ac:dyDescent="0.3">
      <c r="A12" s="205">
        <v>3</v>
      </c>
      <c r="B12" s="34" t="s">
        <v>263</v>
      </c>
      <c r="C12" s="207">
        <v>732</v>
      </c>
      <c r="D12" s="215">
        <v>1021.5</v>
      </c>
      <c r="E12" s="215">
        <v>1072.5</v>
      </c>
      <c r="F12" s="241"/>
      <c r="G12" s="241"/>
      <c r="H12" s="241"/>
      <c r="I12" s="241"/>
      <c r="J12" s="241"/>
      <c r="K12" s="241"/>
      <c r="L12" s="241"/>
      <c r="M12" s="241"/>
      <c r="N12" s="241"/>
      <c r="O12" s="241"/>
      <c r="P12" s="241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/>
      <c r="AJ12" s="241"/>
      <c r="AK12" s="241"/>
      <c r="AL12" s="241"/>
      <c r="AM12" s="241"/>
      <c r="AN12" s="241"/>
      <c r="AO12" s="241"/>
      <c r="AP12" s="241"/>
      <c r="AQ12" s="241"/>
      <c r="AR12" s="241"/>
      <c r="AS12" s="241"/>
      <c r="AT12" s="241"/>
      <c r="AU12" s="241"/>
      <c r="AV12" s="241"/>
      <c r="AW12" s="241"/>
      <c r="AX12" s="241"/>
      <c r="AY12" s="241"/>
      <c r="AZ12" s="241"/>
      <c r="BA12" s="241"/>
      <c r="BB12" s="241"/>
      <c r="BC12" s="241"/>
      <c r="BD12" s="241"/>
      <c r="BE12" s="241"/>
      <c r="BF12" s="241"/>
      <c r="BG12" s="241"/>
      <c r="BH12" s="241"/>
      <c r="BI12" s="241"/>
      <c r="BJ12" s="241"/>
      <c r="BK12" s="241"/>
      <c r="BL12" s="241"/>
      <c r="BM12" s="241"/>
      <c r="BN12" s="241"/>
      <c r="BO12" s="241"/>
      <c r="BP12" s="241"/>
      <c r="BQ12" s="241"/>
      <c r="BR12" s="241"/>
      <c r="BS12" s="241"/>
      <c r="BT12" s="241"/>
      <c r="BU12" s="241"/>
      <c r="BV12" s="241"/>
      <c r="BW12" s="241"/>
      <c r="BX12" s="241"/>
      <c r="BY12" s="241"/>
      <c r="BZ12" s="241"/>
      <c r="CA12" s="241"/>
      <c r="CB12" s="241"/>
      <c r="CC12" s="241"/>
      <c r="CD12" s="241"/>
      <c r="CE12" s="241"/>
      <c r="CF12" s="241"/>
      <c r="CG12" s="241"/>
      <c r="CH12" s="241"/>
      <c r="CI12" s="241"/>
      <c r="CJ12" s="241"/>
      <c r="CK12" s="241"/>
      <c r="CL12" s="241"/>
      <c r="CM12" s="241"/>
      <c r="CN12" s="241"/>
      <c r="CO12" s="241"/>
      <c r="CP12" s="241"/>
      <c r="CQ12" s="241"/>
      <c r="CR12" s="241"/>
      <c r="CS12" s="241"/>
      <c r="CT12" s="241"/>
      <c r="CU12" s="241"/>
      <c r="CV12" s="241"/>
      <c r="CW12" s="241"/>
      <c r="CX12" s="241"/>
      <c r="CY12" s="241"/>
      <c r="CZ12" s="241"/>
      <c r="DA12" s="241"/>
      <c r="DB12" s="241"/>
      <c r="DC12" s="241"/>
      <c r="DD12" s="241"/>
      <c r="DE12" s="241"/>
      <c r="DF12" s="241"/>
      <c r="DG12" s="241"/>
      <c r="DH12" s="241"/>
      <c r="DI12" s="241"/>
      <c r="DJ12" s="241"/>
      <c r="DK12" s="241"/>
      <c r="DL12" s="241"/>
      <c r="DM12" s="241"/>
      <c r="DN12" s="241"/>
      <c r="DO12" s="241"/>
      <c r="DP12" s="241"/>
      <c r="DQ12" s="241"/>
      <c r="DR12" s="241"/>
      <c r="DS12" s="241"/>
      <c r="DT12" s="241"/>
      <c r="DU12" s="241"/>
      <c r="DV12" s="241"/>
      <c r="DW12" s="241"/>
      <c r="DX12" s="241"/>
      <c r="DY12" s="241"/>
      <c r="DZ12" s="241"/>
      <c r="EA12" s="241"/>
      <c r="EB12" s="241"/>
      <c r="EC12" s="241"/>
      <c r="ED12" s="241"/>
      <c r="EE12" s="241"/>
      <c r="EF12" s="241"/>
      <c r="EG12" s="241"/>
      <c r="EH12" s="241"/>
      <c r="EI12" s="241"/>
      <c r="EJ12" s="241"/>
      <c r="EK12" s="241"/>
      <c r="EL12" s="241"/>
      <c r="EM12" s="241"/>
      <c r="EN12" s="241"/>
      <c r="EO12" s="241"/>
      <c r="EP12" s="241"/>
      <c r="EQ12" s="241"/>
      <c r="ER12" s="241"/>
      <c r="ES12" s="241"/>
      <c r="ET12" s="241"/>
      <c r="EU12" s="241"/>
      <c r="EV12" s="241"/>
      <c r="EW12" s="241"/>
      <c r="EX12" s="241"/>
      <c r="EY12" s="241"/>
      <c r="EZ12" s="241"/>
      <c r="FA12" s="241"/>
      <c r="FB12" s="241"/>
      <c r="FC12" s="241"/>
      <c r="FD12" s="241"/>
      <c r="FE12" s="241"/>
      <c r="FF12" s="241"/>
      <c r="FG12" s="241"/>
      <c r="FH12" s="241"/>
      <c r="FI12" s="241"/>
      <c r="FJ12" s="241"/>
      <c r="FK12" s="241"/>
      <c r="FL12" s="241"/>
      <c r="FM12" s="241"/>
      <c r="FN12" s="241"/>
      <c r="FO12" s="241"/>
      <c r="FP12" s="241"/>
      <c r="FQ12" s="241"/>
      <c r="FR12" s="241"/>
      <c r="FS12" s="241"/>
      <c r="FT12" s="241"/>
      <c r="FU12" s="241"/>
      <c r="FV12" s="241"/>
      <c r="FW12" s="241"/>
      <c r="FX12" s="241"/>
      <c r="FY12" s="241"/>
      <c r="FZ12" s="241"/>
      <c r="GA12" s="241"/>
      <c r="GB12" s="241"/>
      <c r="GC12" s="241"/>
      <c r="GD12" s="241"/>
      <c r="GE12" s="241"/>
      <c r="GF12" s="241"/>
      <c r="GG12" s="241"/>
      <c r="GH12" s="241"/>
      <c r="GI12" s="241"/>
      <c r="GJ12" s="241"/>
      <c r="GK12" s="241"/>
      <c r="GL12" s="241"/>
      <c r="GM12" s="241"/>
      <c r="GN12" s="241"/>
      <c r="GO12" s="241"/>
      <c r="GP12" s="241"/>
      <c r="GQ12" s="241"/>
      <c r="GR12" s="241"/>
      <c r="GS12" s="241"/>
      <c r="GT12" s="241"/>
      <c r="GU12" s="241"/>
      <c r="GV12" s="241"/>
      <c r="GW12" s="241"/>
      <c r="GX12" s="241"/>
      <c r="GY12" s="241"/>
      <c r="GZ12" s="241"/>
      <c r="HA12" s="241"/>
      <c r="HB12" s="241"/>
      <c r="HC12" s="241"/>
      <c r="HD12" s="241"/>
      <c r="HE12" s="241"/>
      <c r="HF12" s="241"/>
      <c r="HG12" s="241"/>
      <c r="HH12" s="241"/>
      <c r="HI12" s="241"/>
      <c r="HJ12" s="241"/>
      <c r="HK12" s="241"/>
      <c r="HL12" s="241"/>
      <c r="HM12" s="241"/>
      <c r="HN12" s="241"/>
      <c r="HO12" s="241"/>
      <c r="HP12" s="241"/>
      <c r="HQ12" s="241"/>
      <c r="HR12" s="241"/>
      <c r="HS12" s="241"/>
      <c r="HT12" s="241"/>
      <c r="HU12" s="241"/>
      <c r="HV12" s="241"/>
      <c r="HW12" s="241"/>
      <c r="HX12" s="241"/>
      <c r="HY12" s="241"/>
      <c r="HZ12" s="241"/>
      <c r="IA12" s="241"/>
      <c r="IB12" s="241"/>
      <c r="IC12" s="241"/>
      <c r="ID12" s="241"/>
      <c r="IE12" s="241"/>
      <c r="IF12" s="241"/>
      <c r="IG12" s="241"/>
      <c r="IH12" s="241"/>
      <c r="II12" s="241"/>
      <c r="IJ12" s="241"/>
      <c r="IK12" s="241"/>
      <c r="IL12" s="241"/>
    </row>
    <row r="13" spans="1:246" x14ac:dyDescent="0.3">
      <c r="A13" s="205">
        <v>4</v>
      </c>
      <c r="B13" s="36" t="s">
        <v>81</v>
      </c>
      <c r="C13" s="207">
        <v>751</v>
      </c>
      <c r="D13" s="215">
        <v>815.4</v>
      </c>
      <c r="E13" s="215">
        <v>815.4</v>
      </c>
      <c r="F13" s="241"/>
      <c r="G13" s="241"/>
      <c r="H13" s="241"/>
      <c r="I13" s="241"/>
      <c r="J13" s="241"/>
      <c r="K13" s="241"/>
      <c r="L13" s="241"/>
      <c r="M13" s="241"/>
      <c r="N13" s="241"/>
      <c r="O13" s="241"/>
      <c r="P13" s="241"/>
      <c r="Q13" s="241"/>
      <c r="R13" s="241"/>
      <c r="S13" s="241"/>
      <c r="T13" s="241"/>
      <c r="U13" s="241"/>
      <c r="V13" s="241"/>
      <c r="W13" s="241"/>
      <c r="X13" s="241"/>
      <c r="Y13" s="241"/>
      <c r="Z13" s="241"/>
      <c r="AA13" s="241"/>
      <c r="AB13" s="241"/>
      <c r="AC13" s="241"/>
      <c r="AD13" s="241"/>
      <c r="AE13" s="241"/>
      <c r="AF13" s="241"/>
      <c r="AG13" s="241"/>
      <c r="AH13" s="241"/>
      <c r="AI13" s="241"/>
      <c r="AJ13" s="241"/>
      <c r="AK13" s="241"/>
      <c r="AL13" s="241"/>
      <c r="AM13" s="241"/>
      <c r="AN13" s="241"/>
      <c r="AO13" s="241"/>
      <c r="AP13" s="241"/>
      <c r="AQ13" s="241"/>
      <c r="AR13" s="241"/>
      <c r="AS13" s="241"/>
      <c r="AT13" s="241"/>
      <c r="AU13" s="241"/>
      <c r="AV13" s="241"/>
      <c r="AW13" s="241"/>
      <c r="AX13" s="241"/>
      <c r="AY13" s="241"/>
      <c r="AZ13" s="241"/>
      <c r="BA13" s="241"/>
      <c r="BB13" s="241"/>
      <c r="BC13" s="241"/>
      <c r="BD13" s="241"/>
      <c r="BE13" s="241"/>
      <c r="BF13" s="241"/>
      <c r="BG13" s="241"/>
      <c r="BH13" s="241"/>
      <c r="BI13" s="241"/>
      <c r="BJ13" s="241"/>
      <c r="BK13" s="241"/>
      <c r="BL13" s="241"/>
      <c r="BM13" s="241"/>
      <c r="BN13" s="241"/>
      <c r="BO13" s="241"/>
      <c r="BP13" s="241"/>
      <c r="BQ13" s="241"/>
      <c r="BR13" s="241"/>
      <c r="BS13" s="241"/>
      <c r="BT13" s="241"/>
      <c r="BU13" s="241"/>
      <c r="BV13" s="241"/>
      <c r="BW13" s="241"/>
      <c r="BX13" s="241"/>
      <c r="BY13" s="241"/>
      <c r="BZ13" s="241"/>
      <c r="CA13" s="241"/>
      <c r="CB13" s="241"/>
      <c r="CC13" s="241"/>
      <c r="CD13" s="241"/>
      <c r="CE13" s="241"/>
      <c r="CF13" s="241"/>
      <c r="CG13" s="241"/>
      <c r="CH13" s="241"/>
      <c r="CI13" s="241"/>
      <c r="CJ13" s="241"/>
      <c r="CK13" s="241"/>
      <c r="CL13" s="241"/>
      <c r="CM13" s="241"/>
      <c r="CN13" s="241"/>
      <c r="CO13" s="241"/>
      <c r="CP13" s="241"/>
      <c r="CQ13" s="241"/>
      <c r="CR13" s="241"/>
      <c r="CS13" s="241"/>
      <c r="CT13" s="241"/>
      <c r="CU13" s="241"/>
      <c r="CV13" s="241"/>
      <c r="CW13" s="241"/>
      <c r="CX13" s="241"/>
      <c r="CY13" s="241"/>
      <c r="CZ13" s="241"/>
      <c r="DA13" s="241"/>
      <c r="DB13" s="241"/>
      <c r="DC13" s="241"/>
      <c r="DD13" s="241"/>
      <c r="DE13" s="241"/>
      <c r="DF13" s="241"/>
      <c r="DG13" s="241"/>
      <c r="DH13" s="241"/>
      <c r="DI13" s="241"/>
      <c r="DJ13" s="241"/>
      <c r="DK13" s="241"/>
      <c r="DL13" s="241"/>
      <c r="DM13" s="241"/>
      <c r="DN13" s="241"/>
      <c r="DO13" s="241"/>
      <c r="DP13" s="241"/>
      <c r="DQ13" s="241"/>
      <c r="DR13" s="241"/>
      <c r="DS13" s="241"/>
      <c r="DT13" s="241"/>
      <c r="DU13" s="241"/>
      <c r="DV13" s="241"/>
      <c r="DW13" s="241"/>
      <c r="DX13" s="241"/>
      <c r="DY13" s="241"/>
      <c r="DZ13" s="241"/>
      <c r="EA13" s="241"/>
      <c r="EB13" s="241"/>
      <c r="EC13" s="241"/>
      <c r="ED13" s="241"/>
      <c r="EE13" s="241"/>
      <c r="EF13" s="241"/>
      <c r="EG13" s="241"/>
      <c r="EH13" s="241"/>
      <c r="EI13" s="241"/>
      <c r="EJ13" s="241"/>
      <c r="EK13" s="241"/>
      <c r="EL13" s="241"/>
      <c r="EM13" s="241"/>
      <c r="EN13" s="241"/>
      <c r="EO13" s="241"/>
      <c r="EP13" s="241"/>
      <c r="EQ13" s="241"/>
      <c r="ER13" s="241"/>
      <c r="ES13" s="241"/>
      <c r="ET13" s="241"/>
      <c r="EU13" s="241"/>
      <c r="EV13" s="241"/>
      <c r="EW13" s="241"/>
      <c r="EX13" s="241"/>
      <c r="EY13" s="241"/>
      <c r="EZ13" s="241"/>
      <c r="FA13" s="241"/>
      <c r="FB13" s="241"/>
      <c r="FC13" s="241"/>
      <c r="FD13" s="241"/>
      <c r="FE13" s="241"/>
      <c r="FF13" s="241"/>
      <c r="FG13" s="241"/>
      <c r="FH13" s="241"/>
      <c r="FI13" s="241"/>
      <c r="FJ13" s="241"/>
      <c r="FK13" s="241"/>
      <c r="FL13" s="241"/>
      <c r="FM13" s="241"/>
      <c r="FN13" s="241"/>
      <c r="FO13" s="241"/>
      <c r="FP13" s="241"/>
      <c r="FQ13" s="241"/>
      <c r="FR13" s="241"/>
      <c r="FS13" s="241"/>
      <c r="FT13" s="241"/>
      <c r="FU13" s="241"/>
      <c r="FV13" s="241"/>
      <c r="FW13" s="241"/>
      <c r="FX13" s="241"/>
      <c r="FY13" s="241"/>
      <c r="FZ13" s="241"/>
      <c r="GA13" s="241"/>
      <c r="GB13" s="241"/>
      <c r="GC13" s="241"/>
      <c r="GD13" s="241"/>
      <c r="GE13" s="241"/>
      <c r="GF13" s="241"/>
      <c r="GG13" s="241"/>
      <c r="GH13" s="241"/>
      <c r="GI13" s="241"/>
      <c r="GJ13" s="241"/>
      <c r="GK13" s="241"/>
      <c r="GL13" s="241"/>
      <c r="GM13" s="241"/>
      <c r="GN13" s="241"/>
      <c r="GO13" s="241"/>
      <c r="GP13" s="241"/>
      <c r="GQ13" s="241"/>
      <c r="GR13" s="241"/>
      <c r="GS13" s="241"/>
      <c r="GT13" s="241"/>
      <c r="GU13" s="241"/>
      <c r="GV13" s="241"/>
      <c r="GW13" s="241"/>
      <c r="GX13" s="241"/>
      <c r="GY13" s="241"/>
      <c r="GZ13" s="241"/>
      <c r="HA13" s="241"/>
      <c r="HB13" s="241"/>
      <c r="HC13" s="241"/>
      <c r="HD13" s="241"/>
      <c r="HE13" s="241"/>
      <c r="HF13" s="241"/>
      <c r="HG13" s="241"/>
      <c r="HH13" s="241"/>
      <c r="HI13" s="241"/>
      <c r="HJ13" s="241"/>
      <c r="HK13" s="241"/>
      <c r="HL13" s="241"/>
      <c r="HM13" s="241"/>
      <c r="HN13" s="241"/>
      <c r="HO13" s="241"/>
      <c r="HP13" s="241"/>
      <c r="HQ13" s="241"/>
      <c r="HR13" s="241"/>
      <c r="HS13" s="241"/>
      <c r="HT13" s="241"/>
      <c r="HU13" s="241"/>
      <c r="HV13" s="241"/>
      <c r="HW13" s="241"/>
      <c r="HX13" s="241"/>
      <c r="HY13" s="241"/>
      <c r="HZ13" s="241"/>
      <c r="IA13" s="241"/>
      <c r="IB13" s="241"/>
      <c r="IC13" s="241"/>
      <c r="ID13" s="241"/>
      <c r="IE13" s="241"/>
      <c r="IF13" s="241"/>
      <c r="IG13" s="241"/>
      <c r="IH13" s="241"/>
      <c r="II13" s="241"/>
      <c r="IJ13" s="241"/>
      <c r="IK13" s="241"/>
      <c r="IL13" s="241"/>
    </row>
    <row r="14" spans="1:246" x14ac:dyDescent="0.3">
      <c r="A14" s="205">
        <v>5</v>
      </c>
      <c r="B14" s="37" t="s">
        <v>53</v>
      </c>
      <c r="C14" s="207">
        <v>998.3</v>
      </c>
      <c r="D14" s="215">
        <v>1028.2</v>
      </c>
      <c r="E14" s="215">
        <v>1059.5999999999999</v>
      </c>
      <c r="F14" s="241"/>
      <c r="G14" s="241"/>
      <c r="H14" s="241"/>
      <c r="I14" s="241"/>
      <c r="J14" s="241"/>
      <c r="K14" s="241"/>
      <c r="L14" s="241"/>
      <c r="M14" s="241"/>
      <c r="N14" s="241"/>
      <c r="O14" s="241"/>
      <c r="P14" s="241"/>
      <c r="Q14" s="241"/>
      <c r="R14" s="241"/>
      <c r="S14" s="241"/>
      <c r="T14" s="241"/>
      <c r="U14" s="241"/>
      <c r="V14" s="241"/>
      <c r="W14" s="241"/>
      <c r="X14" s="241"/>
      <c r="Y14" s="241"/>
      <c r="Z14" s="241"/>
      <c r="AA14" s="241"/>
      <c r="AB14" s="241"/>
      <c r="AC14" s="241"/>
      <c r="AD14" s="241"/>
      <c r="AE14" s="241"/>
      <c r="AF14" s="241"/>
      <c r="AG14" s="241"/>
      <c r="AH14" s="241"/>
      <c r="AI14" s="241"/>
      <c r="AJ14" s="241"/>
      <c r="AK14" s="241"/>
      <c r="AL14" s="241"/>
      <c r="AM14" s="241"/>
      <c r="AN14" s="241"/>
      <c r="AO14" s="241"/>
      <c r="AP14" s="241"/>
      <c r="AQ14" s="241"/>
      <c r="AR14" s="241"/>
      <c r="AS14" s="241"/>
      <c r="AT14" s="241"/>
      <c r="AU14" s="241"/>
      <c r="AV14" s="241"/>
      <c r="AW14" s="241"/>
      <c r="AX14" s="241"/>
      <c r="AY14" s="241"/>
      <c r="AZ14" s="241"/>
      <c r="BA14" s="241"/>
      <c r="BB14" s="241"/>
      <c r="BC14" s="241"/>
      <c r="BD14" s="241"/>
      <c r="BE14" s="241"/>
      <c r="BF14" s="241"/>
      <c r="BG14" s="241"/>
      <c r="BH14" s="241"/>
      <c r="BI14" s="241"/>
      <c r="BJ14" s="241"/>
      <c r="BK14" s="241"/>
      <c r="BL14" s="241"/>
      <c r="BM14" s="241"/>
      <c r="BN14" s="241"/>
      <c r="BO14" s="241"/>
      <c r="BP14" s="241"/>
      <c r="BQ14" s="241"/>
      <c r="BR14" s="241"/>
      <c r="BS14" s="241"/>
      <c r="BT14" s="241"/>
      <c r="BU14" s="241"/>
      <c r="BV14" s="241"/>
      <c r="BW14" s="241"/>
      <c r="BX14" s="241"/>
      <c r="BY14" s="241"/>
      <c r="BZ14" s="241"/>
      <c r="CA14" s="241"/>
      <c r="CB14" s="241"/>
      <c r="CC14" s="241"/>
      <c r="CD14" s="241"/>
      <c r="CE14" s="241"/>
      <c r="CF14" s="241"/>
      <c r="CG14" s="241"/>
      <c r="CH14" s="241"/>
      <c r="CI14" s="241"/>
      <c r="CJ14" s="241"/>
      <c r="CK14" s="241"/>
      <c r="CL14" s="241"/>
      <c r="CM14" s="241"/>
      <c r="CN14" s="241"/>
      <c r="CO14" s="241"/>
      <c r="CP14" s="241"/>
      <c r="CQ14" s="241"/>
      <c r="CR14" s="241"/>
      <c r="CS14" s="241"/>
      <c r="CT14" s="241"/>
      <c r="CU14" s="241"/>
      <c r="CV14" s="241"/>
      <c r="CW14" s="241"/>
      <c r="CX14" s="241"/>
      <c r="CY14" s="241"/>
      <c r="CZ14" s="241"/>
      <c r="DA14" s="241"/>
      <c r="DB14" s="241"/>
      <c r="DC14" s="241"/>
      <c r="DD14" s="241"/>
      <c r="DE14" s="241"/>
      <c r="DF14" s="241"/>
      <c r="DG14" s="241"/>
      <c r="DH14" s="241"/>
      <c r="DI14" s="241"/>
      <c r="DJ14" s="241"/>
      <c r="DK14" s="241"/>
      <c r="DL14" s="241"/>
      <c r="DM14" s="241"/>
      <c r="DN14" s="241"/>
      <c r="DO14" s="241"/>
      <c r="DP14" s="241"/>
      <c r="DQ14" s="241"/>
      <c r="DR14" s="241"/>
      <c r="DS14" s="241"/>
      <c r="DT14" s="241"/>
      <c r="DU14" s="241"/>
      <c r="DV14" s="241"/>
      <c r="DW14" s="241"/>
      <c r="DX14" s="241"/>
      <c r="DY14" s="241"/>
      <c r="DZ14" s="241"/>
      <c r="EA14" s="241"/>
      <c r="EB14" s="241"/>
      <c r="EC14" s="241"/>
      <c r="ED14" s="241"/>
      <c r="EE14" s="241"/>
      <c r="EF14" s="241"/>
      <c r="EG14" s="241"/>
      <c r="EH14" s="241"/>
      <c r="EI14" s="241"/>
      <c r="EJ14" s="241"/>
      <c r="EK14" s="241"/>
      <c r="EL14" s="241"/>
      <c r="EM14" s="241"/>
      <c r="EN14" s="241"/>
      <c r="EO14" s="241"/>
      <c r="EP14" s="241"/>
      <c r="EQ14" s="241"/>
      <c r="ER14" s="241"/>
      <c r="ES14" s="241"/>
      <c r="ET14" s="241"/>
      <c r="EU14" s="241"/>
      <c r="EV14" s="241"/>
      <c r="EW14" s="241"/>
      <c r="EX14" s="241"/>
      <c r="EY14" s="241"/>
      <c r="EZ14" s="241"/>
      <c r="FA14" s="241"/>
      <c r="FB14" s="241"/>
      <c r="FC14" s="241"/>
      <c r="FD14" s="241"/>
      <c r="FE14" s="241"/>
      <c r="FF14" s="241"/>
      <c r="FG14" s="241"/>
      <c r="FH14" s="241"/>
      <c r="FI14" s="241"/>
      <c r="FJ14" s="241"/>
      <c r="FK14" s="241"/>
      <c r="FL14" s="241"/>
      <c r="FM14" s="241"/>
      <c r="FN14" s="241"/>
      <c r="FO14" s="241"/>
      <c r="FP14" s="241"/>
      <c r="FQ14" s="241"/>
      <c r="FR14" s="241"/>
      <c r="FS14" s="241"/>
      <c r="FT14" s="241"/>
      <c r="FU14" s="241"/>
      <c r="FV14" s="241"/>
      <c r="FW14" s="241"/>
      <c r="FX14" s="241"/>
      <c r="FY14" s="241"/>
      <c r="FZ14" s="241"/>
      <c r="GA14" s="241"/>
      <c r="GB14" s="241"/>
      <c r="GC14" s="241"/>
      <c r="GD14" s="241"/>
      <c r="GE14" s="241"/>
      <c r="GF14" s="241"/>
      <c r="GG14" s="241"/>
      <c r="GH14" s="241"/>
      <c r="GI14" s="241"/>
      <c r="GJ14" s="241"/>
      <c r="GK14" s="241"/>
      <c r="GL14" s="241"/>
      <c r="GM14" s="241"/>
      <c r="GN14" s="241"/>
      <c r="GO14" s="241"/>
      <c r="GP14" s="241"/>
      <c r="GQ14" s="241"/>
      <c r="GR14" s="241"/>
      <c r="GS14" s="241"/>
      <c r="GT14" s="241"/>
      <c r="GU14" s="241"/>
      <c r="GV14" s="241"/>
      <c r="GW14" s="241"/>
      <c r="GX14" s="241"/>
      <c r="GY14" s="241"/>
      <c r="GZ14" s="241"/>
      <c r="HA14" s="241"/>
      <c r="HB14" s="241"/>
      <c r="HC14" s="241"/>
      <c r="HD14" s="241"/>
      <c r="HE14" s="241"/>
      <c r="HF14" s="241"/>
      <c r="HG14" s="241"/>
      <c r="HH14" s="241"/>
      <c r="HI14" s="241"/>
      <c r="HJ14" s="241"/>
      <c r="HK14" s="241"/>
      <c r="HL14" s="241"/>
      <c r="HM14" s="241"/>
      <c r="HN14" s="241"/>
      <c r="HO14" s="241"/>
      <c r="HP14" s="241"/>
      <c r="HQ14" s="241"/>
      <c r="HR14" s="241"/>
      <c r="HS14" s="241"/>
      <c r="HT14" s="241"/>
      <c r="HU14" s="241"/>
      <c r="HV14" s="241"/>
      <c r="HW14" s="241"/>
      <c r="HX14" s="241"/>
      <c r="HY14" s="241"/>
      <c r="HZ14" s="241"/>
      <c r="IA14" s="241"/>
      <c r="IB14" s="241"/>
      <c r="IC14" s="241"/>
      <c r="ID14" s="241"/>
      <c r="IE14" s="241"/>
      <c r="IF14" s="241"/>
      <c r="IG14" s="241"/>
      <c r="IH14" s="241"/>
      <c r="II14" s="241"/>
      <c r="IJ14" s="241"/>
      <c r="IK14" s="241"/>
      <c r="IL14" s="241"/>
    </row>
    <row r="15" spans="1:246" x14ac:dyDescent="0.3">
      <c r="A15" s="205">
        <v>6</v>
      </c>
      <c r="B15" s="35" t="s">
        <v>54</v>
      </c>
      <c r="C15" s="207">
        <v>192.8</v>
      </c>
      <c r="D15" s="215">
        <v>204.7</v>
      </c>
      <c r="E15" s="215">
        <v>216.5</v>
      </c>
      <c r="F15" s="241"/>
      <c r="G15" s="241"/>
      <c r="H15" s="241"/>
      <c r="I15" s="241"/>
      <c r="J15" s="241"/>
      <c r="K15" s="241"/>
      <c r="L15" s="241"/>
      <c r="M15" s="241"/>
      <c r="N15" s="241"/>
      <c r="O15" s="241"/>
      <c r="P15" s="241"/>
      <c r="Q15" s="241"/>
      <c r="R15" s="241"/>
      <c r="S15" s="241"/>
      <c r="T15" s="241"/>
      <c r="U15" s="241"/>
      <c r="V15" s="241"/>
      <c r="W15" s="241"/>
      <c r="X15" s="241"/>
      <c r="Y15" s="241"/>
      <c r="Z15" s="241"/>
      <c r="AA15" s="241"/>
      <c r="AB15" s="241"/>
      <c r="AC15" s="241"/>
      <c r="AD15" s="241"/>
      <c r="AE15" s="241"/>
      <c r="AF15" s="241"/>
      <c r="AG15" s="241"/>
      <c r="AH15" s="241"/>
      <c r="AI15" s="241"/>
      <c r="AJ15" s="241"/>
      <c r="AK15" s="241"/>
      <c r="AL15" s="241"/>
      <c r="AM15" s="241"/>
      <c r="AN15" s="241"/>
      <c r="AO15" s="241"/>
      <c r="AP15" s="241"/>
      <c r="AQ15" s="241"/>
      <c r="AR15" s="241"/>
      <c r="AS15" s="241"/>
      <c r="AT15" s="241"/>
      <c r="AU15" s="241"/>
      <c r="AV15" s="241"/>
      <c r="AW15" s="241"/>
      <c r="AX15" s="241"/>
      <c r="AY15" s="241"/>
      <c r="AZ15" s="241"/>
      <c r="BA15" s="241"/>
      <c r="BB15" s="241"/>
      <c r="BC15" s="241"/>
      <c r="BD15" s="241"/>
      <c r="BE15" s="241"/>
      <c r="BF15" s="241"/>
      <c r="BG15" s="241"/>
      <c r="BH15" s="241"/>
      <c r="BI15" s="241"/>
      <c r="BJ15" s="241"/>
      <c r="BK15" s="241"/>
      <c r="BL15" s="241"/>
      <c r="BM15" s="241"/>
      <c r="BN15" s="241"/>
      <c r="BO15" s="241"/>
      <c r="BP15" s="241"/>
      <c r="BQ15" s="241"/>
      <c r="BR15" s="241"/>
      <c r="BS15" s="241"/>
      <c r="BT15" s="241"/>
      <c r="BU15" s="241"/>
      <c r="BV15" s="241"/>
      <c r="BW15" s="241"/>
      <c r="BX15" s="241"/>
      <c r="BY15" s="241"/>
      <c r="BZ15" s="241"/>
      <c r="CA15" s="241"/>
      <c r="CB15" s="241"/>
      <c r="CC15" s="241"/>
      <c r="CD15" s="241"/>
      <c r="CE15" s="241"/>
      <c r="CF15" s="241"/>
      <c r="CG15" s="241"/>
      <c r="CH15" s="241"/>
      <c r="CI15" s="241"/>
      <c r="CJ15" s="241"/>
      <c r="CK15" s="241"/>
      <c r="CL15" s="241"/>
      <c r="CM15" s="241"/>
      <c r="CN15" s="241"/>
      <c r="CO15" s="241"/>
      <c r="CP15" s="241"/>
      <c r="CQ15" s="241"/>
      <c r="CR15" s="241"/>
      <c r="CS15" s="241"/>
      <c r="CT15" s="241"/>
      <c r="CU15" s="241"/>
      <c r="CV15" s="241"/>
      <c r="CW15" s="241"/>
      <c r="CX15" s="241"/>
      <c r="CY15" s="241"/>
      <c r="CZ15" s="241"/>
      <c r="DA15" s="241"/>
      <c r="DB15" s="241"/>
      <c r="DC15" s="241"/>
      <c r="DD15" s="241"/>
      <c r="DE15" s="241"/>
      <c r="DF15" s="241"/>
      <c r="DG15" s="241"/>
      <c r="DH15" s="241"/>
      <c r="DI15" s="241"/>
      <c r="DJ15" s="241"/>
      <c r="DK15" s="241"/>
      <c r="DL15" s="241"/>
      <c r="DM15" s="241"/>
      <c r="DN15" s="241"/>
      <c r="DO15" s="241"/>
      <c r="DP15" s="241"/>
      <c r="DQ15" s="241"/>
      <c r="DR15" s="241"/>
      <c r="DS15" s="241"/>
      <c r="DT15" s="241"/>
      <c r="DU15" s="241"/>
      <c r="DV15" s="241"/>
      <c r="DW15" s="241"/>
      <c r="DX15" s="241"/>
      <c r="DY15" s="241"/>
      <c r="DZ15" s="241"/>
      <c r="EA15" s="241"/>
      <c r="EB15" s="241"/>
      <c r="EC15" s="241"/>
      <c r="ED15" s="241"/>
      <c r="EE15" s="241"/>
      <c r="EF15" s="241"/>
      <c r="EG15" s="241"/>
      <c r="EH15" s="241"/>
      <c r="EI15" s="241"/>
      <c r="EJ15" s="241"/>
      <c r="EK15" s="241"/>
      <c r="EL15" s="241"/>
      <c r="EM15" s="241"/>
      <c r="EN15" s="241"/>
      <c r="EO15" s="241"/>
      <c r="EP15" s="241"/>
      <c r="EQ15" s="241"/>
      <c r="ER15" s="241"/>
      <c r="ES15" s="241"/>
      <c r="ET15" s="241"/>
      <c r="EU15" s="241"/>
      <c r="EV15" s="241"/>
      <c r="EW15" s="241"/>
      <c r="EX15" s="241"/>
      <c r="EY15" s="241"/>
      <c r="EZ15" s="241"/>
      <c r="FA15" s="241"/>
      <c r="FB15" s="241"/>
      <c r="FC15" s="241"/>
      <c r="FD15" s="241"/>
      <c r="FE15" s="241"/>
      <c r="FF15" s="241"/>
      <c r="FG15" s="241"/>
      <c r="FH15" s="241"/>
      <c r="FI15" s="241"/>
      <c r="FJ15" s="241"/>
      <c r="FK15" s="241"/>
      <c r="FL15" s="241"/>
      <c r="FM15" s="241"/>
      <c r="FN15" s="241"/>
      <c r="FO15" s="241"/>
      <c r="FP15" s="241"/>
      <c r="FQ15" s="241"/>
      <c r="FR15" s="241"/>
      <c r="FS15" s="241"/>
      <c r="FT15" s="241"/>
      <c r="FU15" s="241"/>
      <c r="FV15" s="241"/>
      <c r="FW15" s="241"/>
      <c r="FX15" s="241"/>
      <c r="FY15" s="241"/>
      <c r="FZ15" s="241"/>
      <c r="GA15" s="241"/>
      <c r="GB15" s="241"/>
      <c r="GC15" s="241"/>
      <c r="GD15" s="241"/>
      <c r="GE15" s="241"/>
      <c r="GF15" s="241"/>
      <c r="GG15" s="241"/>
      <c r="GH15" s="241"/>
      <c r="GI15" s="241"/>
      <c r="GJ15" s="241"/>
      <c r="GK15" s="241"/>
      <c r="GL15" s="241"/>
      <c r="GM15" s="241"/>
      <c r="GN15" s="241"/>
      <c r="GO15" s="241"/>
      <c r="GP15" s="241"/>
      <c r="GQ15" s="241"/>
      <c r="GR15" s="241"/>
      <c r="GS15" s="241"/>
      <c r="GT15" s="241"/>
      <c r="GU15" s="241"/>
      <c r="GV15" s="241"/>
      <c r="GW15" s="241"/>
      <c r="GX15" s="241"/>
      <c r="GY15" s="241"/>
      <c r="GZ15" s="241"/>
      <c r="HA15" s="241"/>
      <c r="HB15" s="241"/>
      <c r="HC15" s="241"/>
      <c r="HD15" s="241"/>
      <c r="HE15" s="241"/>
      <c r="HF15" s="241"/>
      <c r="HG15" s="241"/>
      <c r="HH15" s="241"/>
      <c r="HI15" s="241"/>
      <c r="HJ15" s="241"/>
      <c r="HK15" s="241"/>
      <c r="HL15" s="241"/>
      <c r="HM15" s="241"/>
      <c r="HN15" s="241"/>
      <c r="HO15" s="241"/>
      <c r="HP15" s="241"/>
      <c r="HQ15" s="241"/>
      <c r="HR15" s="241"/>
      <c r="HS15" s="241"/>
      <c r="HT15" s="241"/>
      <c r="HU15" s="241"/>
      <c r="HV15" s="241"/>
      <c r="HW15" s="241"/>
      <c r="HX15" s="241"/>
      <c r="HY15" s="241"/>
      <c r="HZ15" s="241"/>
      <c r="IA15" s="241"/>
      <c r="IB15" s="241"/>
      <c r="IC15" s="241"/>
      <c r="ID15" s="241"/>
      <c r="IE15" s="241"/>
      <c r="IF15" s="241"/>
      <c r="IG15" s="241"/>
      <c r="IH15" s="241"/>
      <c r="II15" s="241"/>
      <c r="IJ15" s="241"/>
      <c r="IK15" s="241"/>
      <c r="IL15" s="241"/>
    </row>
    <row r="16" spans="1:246" x14ac:dyDescent="0.3">
      <c r="A16" s="205">
        <v>7</v>
      </c>
      <c r="B16" s="35" t="s">
        <v>55</v>
      </c>
      <c r="C16" s="207">
        <v>301.2</v>
      </c>
      <c r="D16" s="215">
        <v>301.2</v>
      </c>
      <c r="E16" s="215">
        <v>301.2</v>
      </c>
      <c r="F16" s="241"/>
      <c r="G16" s="241"/>
      <c r="H16" s="241"/>
      <c r="I16" s="241"/>
      <c r="J16" s="241"/>
      <c r="K16" s="241"/>
      <c r="L16" s="241"/>
      <c r="M16" s="241"/>
      <c r="N16" s="241"/>
      <c r="O16" s="241"/>
      <c r="P16" s="241"/>
      <c r="Q16" s="241"/>
      <c r="R16" s="241"/>
      <c r="S16" s="241"/>
      <c r="T16" s="241"/>
      <c r="U16" s="241"/>
      <c r="V16" s="241"/>
      <c r="W16" s="241"/>
      <c r="X16" s="241"/>
      <c r="Y16" s="241"/>
      <c r="Z16" s="241"/>
      <c r="AA16" s="241"/>
      <c r="AB16" s="241"/>
      <c r="AC16" s="241"/>
      <c r="AD16" s="241"/>
      <c r="AE16" s="241"/>
      <c r="AF16" s="241"/>
      <c r="AG16" s="241"/>
      <c r="AH16" s="241"/>
      <c r="AI16" s="241"/>
      <c r="AJ16" s="241"/>
      <c r="AK16" s="241"/>
      <c r="AL16" s="241"/>
      <c r="AM16" s="241"/>
      <c r="AN16" s="241"/>
      <c r="AO16" s="241"/>
      <c r="AP16" s="241"/>
      <c r="AQ16" s="241"/>
      <c r="AR16" s="241"/>
      <c r="AS16" s="241"/>
      <c r="AT16" s="241"/>
      <c r="AU16" s="241"/>
      <c r="AV16" s="241"/>
      <c r="AW16" s="241"/>
      <c r="AX16" s="241"/>
      <c r="AY16" s="241"/>
      <c r="AZ16" s="241"/>
      <c r="BA16" s="241"/>
      <c r="BB16" s="241"/>
      <c r="BC16" s="241"/>
      <c r="BD16" s="241"/>
      <c r="BE16" s="241"/>
      <c r="BF16" s="241"/>
      <c r="BG16" s="241"/>
      <c r="BH16" s="241"/>
      <c r="BI16" s="241"/>
      <c r="BJ16" s="241"/>
      <c r="BK16" s="241"/>
      <c r="BL16" s="241"/>
      <c r="BM16" s="241"/>
      <c r="BN16" s="241"/>
      <c r="BO16" s="241"/>
      <c r="BP16" s="241"/>
      <c r="BQ16" s="241"/>
      <c r="BR16" s="241"/>
      <c r="BS16" s="241"/>
      <c r="BT16" s="241"/>
      <c r="BU16" s="241"/>
      <c r="BV16" s="241"/>
      <c r="BW16" s="241"/>
      <c r="BX16" s="241"/>
      <c r="BY16" s="241"/>
      <c r="BZ16" s="241"/>
      <c r="CA16" s="241"/>
      <c r="CB16" s="241"/>
      <c r="CC16" s="241"/>
      <c r="CD16" s="241"/>
      <c r="CE16" s="241"/>
      <c r="CF16" s="241"/>
      <c r="CG16" s="241"/>
      <c r="CH16" s="241"/>
      <c r="CI16" s="241"/>
      <c r="CJ16" s="241"/>
      <c r="CK16" s="241"/>
      <c r="CL16" s="241"/>
      <c r="CM16" s="241"/>
      <c r="CN16" s="241"/>
      <c r="CO16" s="241"/>
      <c r="CP16" s="241"/>
      <c r="CQ16" s="241"/>
      <c r="CR16" s="241"/>
      <c r="CS16" s="241"/>
      <c r="CT16" s="241"/>
      <c r="CU16" s="241"/>
      <c r="CV16" s="241"/>
      <c r="CW16" s="241"/>
      <c r="CX16" s="241"/>
      <c r="CY16" s="241"/>
      <c r="CZ16" s="241"/>
      <c r="DA16" s="241"/>
      <c r="DB16" s="241"/>
      <c r="DC16" s="241"/>
      <c r="DD16" s="241"/>
      <c r="DE16" s="241"/>
      <c r="DF16" s="241"/>
      <c r="DG16" s="241"/>
      <c r="DH16" s="241"/>
      <c r="DI16" s="241"/>
      <c r="DJ16" s="241"/>
      <c r="DK16" s="241"/>
      <c r="DL16" s="241"/>
      <c r="DM16" s="241"/>
      <c r="DN16" s="241"/>
      <c r="DO16" s="241"/>
      <c r="DP16" s="241"/>
      <c r="DQ16" s="241"/>
      <c r="DR16" s="241"/>
      <c r="DS16" s="241"/>
      <c r="DT16" s="241"/>
      <c r="DU16" s="241"/>
      <c r="DV16" s="241"/>
      <c r="DW16" s="241"/>
      <c r="DX16" s="241"/>
      <c r="DY16" s="241"/>
      <c r="DZ16" s="241"/>
      <c r="EA16" s="241"/>
      <c r="EB16" s="241"/>
      <c r="EC16" s="241"/>
      <c r="ED16" s="241"/>
      <c r="EE16" s="241"/>
      <c r="EF16" s="241"/>
      <c r="EG16" s="241"/>
      <c r="EH16" s="241"/>
      <c r="EI16" s="241"/>
      <c r="EJ16" s="241"/>
      <c r="EK16" s="241"/>
      <c r="EL16" s="241"/>
      <c r="EM16" s="241"/>
      <c r="EN16" s="241"/>
      <c r="EO16" s="241"/>
      <c r="EP16" s="241"/>
      <c r="EQ16" s="241"/>
      <c r="ER16" s="241"/>
      <c r="ES16" s="241"/>
      <c r="ET16" s="241"/>
      <c r="EU16" s="241"/>
      <c r="EV16" s="241"/>
      <c r="EW16" s="241"/>
      <c r="EX16" s="241"/>
      <c r="EY16" s="241"/>
      <c r="EZ16" s="241"/>
      <c r="FA16" s="241"/>
      <c r="FB16" s="241"/>
      <c r="FC16" s="241"/>
      <c r="FD16" s="241"/>
      <c r="FE16" s="241"/>
      <c r="FF16" s="241"/>
      <c r="FG16" s="241"/>
      <c r="FH16" s="241"/>
      <c r="FI16" s="241"/>
      <c r="FJ16" s="241"/>
      <c r="FK16" s="241"/>
      <c r="FL16" s="241"/>
      <c r="FM16" s="241"/>
      <c r="FN16" s="241"/>
      <c r="FO16" s="241"/>
      <c r="FP16" s="241"/>
      <c r="FQ16" s="241"/>
      <c r="FR16" s="241"/>
      <c r="FS16" s="241"/>
      <c r="FT16" s="241"/>
      <c r="FU16" s="241"/>
      <c r="FV16" s="241"/>
      <c r="FW16" s="241"/>
      <c r="FX16" s="241"/>
      <c r="FY16" s="241"/>
      <c r="FZ16" s="241"/>
      <c r="GA16" s="241"/>
      <c r="GB16" s="241"/>
      <c r="GC16" s="241"/>
      <c r="GD16" s="241"/>
      <c r="GE16" s="241"/>
      <c r="GF16" s="241"/>
      <c r="GG16" s="241"/>
      <c r="GH16" s="241"/>
      <c r="GI16" s="241"/>
      <c r="GJ16" s="241"/>
      <c r="GK16" s="241"/>
      <c r="GL16" s="241"/>
      <c r="GM16" s="241"/>
      <c r="GN16" s="241"/>
      <c r="GO16" s="241"/>
      <c r="GP16" s="241"/>
      <c r="GQ16" s="241"/>
      <c r="GR16" s="241"/>
      <c r="GS16" s="241"/>
      <c r="GT16" s="241"/>
      <c r="GU16" s="241"/>
      <c r="GV16" s="241"/>
      <c r="GW16" s="241"/>
      <c r="GX16" s="241"/>
      <c r="GY16" s="241"/>
      <c r="GZ16" s="241"/>
      <c r="HA16" s="241"/>
      <c r="HB16" s="241"/>
      <c r="HC16" s="241"/>
      <c r="HD16" s="241"/>
      <c r="HE16" s="241"/>
      <c r="HF16" s="241"/>
      <c r="HG16" s="241"/>
      <c r="HH16" s="241"/>
      <c r="HI16" s="241"/>
      <c r="HJ16" s="241"/>
      <c r="HK16" s="241"/>
      <c r="HL16" s="241"/>
      <c r="HM16" s="241"/>
      <c r="HN16" s="241"/>
      <c r="HO16" s="241"/>
      <c r="HP16" s="241"/>
      <c r="HQ16" s="241"/>
      <c r="HR16" s="241"/>
      <c r="HS16" s="241"/>
      <c r="HT16" s="241"/>
      <c r="HU16" s="241"/>
      <c r="HV16" s="241"/>
      <c r="HW16" s="241"/>
      <c r="HX16" s="241"/>
      <c r="HY16" s="241"/>
      <c r="HZ16" s="241"/>
      <c r="IA16" s="241"/>
      <c r="IB16" s="241"/>
      <c r="IC16" s="241"/>
      <c r="ID16" s="241"/>
      <c r="IE16" s="241"/>
      <c r="IF16" s="241"/>
      <c r="IG16" s="241"/>
      <c r="IH16" s="241"/>
      <c r="II16" s="241"/>
      <c r="IJ16" s="241"/>
      <c r="IK16" s="241"/>
      <c r="IL16" s="241"/>
    </row>
    <row r="17" spans="1:5" x14ac:dyDescent="0.3">
      <c r="A17" s="205">
        <v>8</v>
      </c>
      <c r="B17" s="36" t="s">
        <v>56</v>
      </c>
      <c r="C17" s="207">
        <v>732.6</v>
      </c>
      <c r="D17" s="215">
        <v>836</v>
      </c>
      <c r="E17" s="215">
        <v>920</v>
      </c>
    </row>
    <row r="18" spans="1:5" x14ac:dyDescent="0.3">
      <c r="A18" s="205">
        <v>9</v>
      </c>
      <c r="B18" s="36" t="s">
        <v>178</v>
      </c>
      <c r="C18" s="207">
        <v>707.4</v>
      </c>
      <c r="D18" s="215">
        <v>748.4</v>
      </c>
      <c r="E18" s="215">
        <v>748.4</v>
      </c>
    </row>
    <row r="19" spans="1:5" x14ac:dyDescent="0.3">
      <c r="A19" s="205">
        <v>10</v>
      </c>
      <c r="B19" s="35" t="s">
        <v>57</v>
      </c>
      <c r="C19" s="207">
        <v>277</v>
      </c>
      <c r="D19" s="215">
        <v>290.3</v>
      </c>
      <c r="E19" s="215">
        <v>290.3</v>
      </c>
    </row>
    <row r="20" spans="1:5" x14ac:dyDescent="0.3">
      <c r="A20" s="205">
        <v>11</v>
      </c>
      <c r="B20" s="35" t="s">
        <v>211</v>
      </c>
      <c r="C20" s="207">
        <v>149.1</v>
      </c>
      <c r="D20" s="215">
        <v>157.9</v>
      </c>
      <c r="E20" s="215">
        <v>159.30000000000001</v>
      </c>
    </row>
    <row r="21" spans="1:5" x14ac:dyDescent="0.3">
      <c r="A21" s="205">
        <v>12</v>
      </c>
      <c r="B21" s="36" t="s">
        <v>58</v>
      </c>
      <c r="C21" s="207">
        <v>778.3</v>
      </c>
      <c r="D21" s="215">
        <v>830.6</v>
      </c>
      <c r="E21" s="215">
        <v>830.6</v>
      </c>
    </row>
    <row r="22" spans="1:5" x14ac:dyDescent="0.3">
      <c r="A22" s="205">
        <v>13</v>
      </c>
      <c r="B22" s="36" t="s">
        <v>82</v>
      </c>
      <c r="C22" s="207">
        <v>958.6</v>
      </c>
      <c r="D22" s="215">
        <v>1061.0999999999999</v>
      </c>
      <c r="E22" s="215">
        <v>1097.9000000000001</v>
      </c>
    </row>
    <row r="23" spans="1:5" x14ac:dyDescent="0.3">
      <c r="A23" s="205">
        <v>14</v>
      </c>
      <c r="B23" s="36" t="s">
        <v>83</v>
      </c>
      <c r="C23" s="207">
        <v>1503.7</v>
      </c>
      <c r="D23" s="215">
        <v>1547.8</v>
      </c>
      <c r="E23" s="215">
        <v>1587.8</v>
      </c>
    </row>
    <row r="24" spans="1:5" x14ac:dyDescent="0.3">
      <c r="A24" s="205">
        <v>15</v>
      </c>
      <c r="B24" s="36" t="s">
        <v>61</v>
      </c>
      <c r="C24" s="207">
        <v>1403</v>
      </c>
      <c r="D24" s="215">
        <v>1639.6</v>
      </c>
      <c r="E24" s="215">
        <v>1749.2</v>
      </c>
    </row>
    <row r="25" spans="1:5" x14ac:dyDescent="0.3">
      <c r="A25" s="205">
        <v>16</v>
      </c>
      <c r="B25" s="36" t="s">
        <v>62</v>
      </c>
      <c r="C25" s="207">
        <v>1264.5999999999999</v>
      </c>
      <c r="D25" s="215">
        <v>1424.5</v>
      </c>
      <c r="E25" s="215">
        <v>1548.1</v>
      </c>
    </row>
    <row r="26" spans="1:5" x14ac:dyDescent="0.3">
      <c r="A26" s="205">
        <v>17</v>
      </c>
      <c r="B26" s="36" t="s">
        <v>63</v>
      </c>
      <c r="C26" s="207">
        <v>1249.5999999999999</v>
      </c>
      <c r="D26" s="215">
        <v>1426.4</v>
      </c>
      <c r="E26" s="215">
        <v>1531.3</v>
      </c>
    </row>
    <row r="27" spans="1:5" x14ac:dyDescent="0.3">
      <c r="A27" s="205">
        <v>18</v>
      </c>
      <c r="B27" s="36" t="s">
        <v>64</v>
      </c>
      <c r="C27" s="207">
        <v>608.70000000000005</v>
      </c>
      <c r="D27" s="215">
        <v>649.4</v>
      </c>
      <c r="E27" s="215">
        <v>693</v>
      </c>
    </row>
    <row r="28" spans="1:5" x14ac:dyDescent="0.3">
      <c r="A28" s="205">
        <v>19</v>
      </c>
      <c r="B28" s="36" t="s">
        <v>84</v>
      </c>
      <c r="C28" s="207">
        <v>1108.2</v>
      </c>
      <c r="D28" s="215">
        <v>1185.3</v>
      </c>
      <c r="E28" s="215">
        <v>1185.3</v>
      </c>
    </row>
    <row r="29" spans="1:5" x14ac:dyDescent="0.3">
      <c r="A29" s="205">
        <v>20</v>
      </c>
      <c r="B29" s="36" t="s">
        <v>85</v>
      </c>
      <c r="C29" s="207">
        <v>2618.6999999999998</v>
      </c>
      <c r="D29" s="215">
        <v>2708</v>
      </c>
      <c r="E29" s="215">
        <v>2708</v>
      </c>
    </row>
    <row r="30" spans="1:5" x14ac:dyDescent="0.3">
      <c r="A30" s="205">
        <v>21</v>
      </c>
      <c r="B30" s="35" t="s">
        <v>68</v>
      </c>
      <c r="C30" s="207">
        <v>2279.1999999999998</v>
      </c>
      <c r="D30" s="215">
        <v>2334.1</v>
      </c>
      <c r="E30" s="215">
        <v>2334.1</v>
      </c>
    </row>
    <row r="31" spans="1:5" x14ac:dyDescent="0.3">
      <c r="A31" s="205">
        <v>22</v>
      </c>
      <c r="B31" s="35" t="s">
        <v>67</v>
      </c>
      <c r="C31" s="207">
        <v>3255.9</v>
      </c>
      <c r="D31" s="215">
        <v>3288</v>
      </c>
      <c r="E31" s="215">
        <v>3288</v>
      </c>
    </row>
    <row r="32" spans="1:5" x14ac:dyDescent="0.3">
      <c r="A32" s="205">
        <v>23</v>
      </c>
      <c r="B32" s="37" t="s">
        <v>264</v>
      </c>
      <c r="C32" s="207">
        <v>1075.8</v>
      </c>
      <c r="D32" s="215">
        <v>1075.8</v>
      </c>
      <c r="E32" s="215">
        <v>1075.8</v>
      </c>
    </row>
    <row r="33" spans="1:5" x14ac:dyDescent="0.3">
      <c r="A33" s="205">
        <v>24</v>
      </c>
      <c r="B33" s="35" t="s">
        <v>86</v>
      </c>
      <c r="C33" s="207">
        <v>312.39999999999998</v>
      </c>
      <c r="D33" s="215">
        <v>353.1</v>
      </c>
      <c r="E33" s="215">
        <v>398.9</v>
      </c>
    </row>
    <row r="34" spans="1:5" x14ac:dyDescent="0.3">
      <c r="A34" s="205">
        <v>25</v>
      </c>
      <c r="B34" s="36" t="s">
        <v>87</v>
      </c>
      <c r="C34" s="207">
        <v>1282</v>
      </c>
      <c r="D34" s="215">
        <v>1282</v>
      </c>
      <c r="E34" s="215">
        <v>1282</v>
      </c>
    </row>
    <row r="35" spans="1:5" x14ac:dyDescent="0.3">
      <c r="A35" s="205">
        <v>26</v>
      </c>
      <c r="B35" s="36" t="s">
        <v>88</v>
      </c>
      <c r="C35" s="207">
        <v>1332</v>
      </c>
      <c r="D35" s="215">
        <v>1482.5</v>
      </c>
      <c r="E35" s="215">
        <v>1579.2</v>
      </c>
    </row>
    <row r="36" spans="1:5" x14ac:dyDescent="0.3">
      <c r="A36" s="205">
        <v>27</v>
      </c>
      <c r="B36" s="35" t="s">
        <v>71</v>
      </c>
      <c r="C36" s="207">
        <v>476</v>
      </c>
      <c r="D36" s="215">
        <v>491.7</v>
      </c>
      <c r="E36" s="215">
        <v>509.4</v>
      </c>
    </row>
    <row r="37" spans="1:5" x14ac:dyDescent="0.3">
      <c r="A37" s="205">
        <v>28</v>
      </c>
      <c r="B37" s="35" t="s">
        <v>72</v>
      </c>
      <c r="C37" s="207">
        <v>806.9</v>
      </c>
      <c r="D37" s="215">
        <v>839.2</v>
      </c>
      <c r="E37" s="215">
        <v>874.1</v>
      </c>
    </row>
    <row r="38" spans="1:5" x14ac:dyDescent="0.3">
      <c r="A38" s="205">
        <v>29</v>
      </c>
      <c r="B38" s="35" t="s">
        <v>73</v>
      </c>
      <c r="C38" s="207">
        <v>1734.5</v>
      </c>
      <c r="D38" s="215">
        <v>1777.1</v>
      </c>
      <c r="E38" s="215">
        <v>1777.1</v>
      </c>
    </row>
    <row r="39" spans="1:5" x14ac:dyDescent="0.3">
      <c r="A39" s="205">
        <v>30</v>
      </c>
      <c r="B39" s="217" t="s">
        <v>89</v>
      </c>
      <c r="C39" s="218">
        <f>SUM(C10:C38)</f>
        <v>35820.400000000001</v>
      </c>
      <c r="D39" s="218">
        <f t="shared" ref="D39:E39" si="0">SUM(D10:D38)</f>
        <v>37940.299999999996</v>
      </c>
      <c r="E39" s="218">
        <f t="shared" si="0"/>
        <v>39330.099999999991</v>
      </c>
    </row>
    <row r="40" spans="1:5" x14ac:dyDescent="0.3">
      <c r="A40" s="212"/>
      <c r="B40" s="213"/>
      <c r="C40" s="214"/>
      <c r="D40" s="241"/>
      <c r="E40" s="241"/>
    </row>
    <row r="41" spans="1:5" x14ac:dyDescent="0.3">
      <c r="A41" s="296" t="s">
        <v>75</v>
      </c>
      <c r="B41" s="296"/>
      <c r="C41" s="296"/>
      <c r="D41" s="296"/>
      <c r="E41" s="296"/>
    </row>
  </sheetData>
  <mergeCells count="10">
    <mergeCell ref="A41:E41"/>
    <mergeCell ref="B1:E1"/>
    <mergeCell ref="B2:E2"/>
    <mergeCell ref="A4:E4"/>
    <mergeCell ref="A6:A8"/>
    <mergeCell ref="B6:B8"/>
    <mergeCell ref="C6:E6"/>
    <mergeCell ref="C7:C8"/>
    <mergeCell ref="D7:D8"/>
    <mergeCell ref="E7:E8"/>
  </mergeCells>
  <conditionalFormatting sqref="A7:A8 A10:A39">
    <cfRule type="cellIs" dxfId="19" priority="3" stopIfTrue="1" operator="equal">
      <formula>0</formula>
    </cfRule>
  </conditionalFormatting>
  <conditionalFormatting sqref="B12:B13">
    <cfRule type="cellIs" dxfId="18" priority="2" stopIfTrue="1" operator="equal">
      <formula>0</formula>
    </cfRule>
  </conditionalFormatting>
  <conditionalFormatting sqref="B15:B38">
    <cfRule type="cellIs" dxfId="17" priority="1" stopIfTrue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7B173-4776-4020-BB9B-5C6FE5C8D96A}">
  <sheetPr>
    <tabColor rgb="FFFF0000"/>
  </sheetPr>
  <dimension ref="A1:G56"/>
  <sheetViews>
    <sheetView topLeftCell="A28" zoomScale="122" zoomScaleNormal="122" workbookViewId="0">
      <selection activeCell="G48" sqref="G48"/>
    </sheetView>
  </sheetViews>
  <sheetFormatPr defaultRowHeight="15" x14ac:dyDescent="0.3"/>
  <cols>
    <col min="1" max="1" width="6.28515625" customWidth="1"/>
    <col min="2" max="2" width="2.28515625" customWidth="1"/>
    <col min="3" max="5" width="1.7109375" customWidth="1"/>
    <col min="6" max="6" width="66.7109375" customWidth="1"/>
    <col min="7" max="7" width="13.42578125" customWidth="1"/>
  </cols>
  <sheetData>
    <row r="1" spans="1:7" ht="18" x14ac:dyDescent="0.35">
      <c r="F1" s="304" t="s">
        <v>171</v>
      </c>
      <c r="G1" s="304"/>
    </row>
    <row r="2" spans="1:7" ht="18" customHeight="1" x14ac:dyDescent="0.3">
      <c r="F2" s="302" t="s">
        <v>172</v>
      </c>
      <c r="G2" s="302"/>
    </row>
    <row r="3" spans="1:7" ht="9.75" customHeight="1" x14ac:dyDescent="0.3">
      <c r="F3" s="303"/>
      <c r="G3" s="303"/>
    </row>
    <row r="4" spans="1:7" ht="17.25" x14ac:dyDescent="0.35">
      <c r="A4" s="305" t="s">
        <v>209</v>
      </c>
      <c r="B4" s="305"/>
      <c r="C4" s="305"/>
      <c r="D4" s="305"/>
      <c r="E4" s="305"/>
      <c r="F4" s="305"/>
      <c r="G4" s="305"/>
    </row>
    <row r="5" spans="1:7" ht="7.9" customHeight="1" x14ac:dyDescent="0.3">
      <c r="A5" s="16"/>
      <c r="B5" s="16"/>
      <c r="C5" s="16"/>
      <c r="D5" s="16"/>
      <c r="E5" s="16"/>
      <c r="F5" s="21"/>
      <c r="G5" s="5"/>
    </row>
    <row r="6" spans="1:7" ht="30" x14ac:dyDescent="0.3">
      <c r="A6" s="4" t="s">
        <v>0</v>
      </c>
      <c r="B6" s="79"/>
      <c r="C6" s="78"/>
      <c r="D6" s="78"/>
      <c r="E6" s="78"/>
      <c r="F6" s="80" t="s">
        <v>1</v>
      </c>
      <c r="G6" s="4" t="s">
        <v>2</v>
      </c>
    </row>
    <row r="7" spans="1:7" x14ac:dyDescent="0.3">
      <c r="A7" s="22">
        <v>1</v>
      </c>
      <c r="B7" s="49"/>
      <c r="C7" s="81"/>
      <c r="D7" s="81"/>
      <c r="E7" s="81"/>
      <c r="F7" s="77">
        <v>2</v>
      </c>
      <c r="G7" s="22">
        <v>3</v>
      </c>
    </row>
    <row r="8" spans="1:7" x14ac:dyDescent="0.3">
      <c r="A8" s="7">
        <v>1</v>
      </c>
      <c r="B8" s="282" t="s">
        <v>3</v>
      </c>
      <c r="C8" s="260"/>
      <c r="D8" s="260"/>
      <c r="E8" s="260"/>
      <c r="F8" s="261"/>
      <c r="G8" s="99">
        <f>G9+G11+G15</f>
        <v>38367</v>
      </c>
    </row>
    <row r="9" spans="1:7" x14ac:dyDescent="0.3">
      <c r="A9" s="7">
        <v>2</v>
      </c>
      <c r="B9" s="75"/>
      <c r="C9" s="260" t="s">
        <v>4</v>
      </c>
      <c r="D9" s="260"/>
      <c r="E9" s="260"/>
      <c r="F9" s="261"/>
      <c r="G9" s="99">
        <f>ROUND(G10,1)</f>
        <v>33169</v>
      </c>
    </row>
    <row r="10" spans="1:7" x14ac:dyDescent="0.3">
      <c r="A10" s="7">
        <v>3</v>
      </c>
      <c r="B10" s="75"/>
      <c r="C10" s="76"/>
      <c r="D10" s="256" t="s">
        <v>254</v>
      </c>
      <c r="E10" s="256"/>
      <c r="F10" s="257"/>
      <c r="G10" s="100">
        <v>33169</v>
      </c>
    </row>
    <row r="11" spans="1:7" x14ac:dyDescent="0.3">
      <c r="A11" s="7">
        <v>4</v>
      </c>
      <c r="B11" s="75"/>
      <c r="C11" s="260" t="s">
        <v>5</v>
      </c>
      <c r="D11" s="260"/>
      <c r="E11" s="260"/>
      <c r="F11" s="261"/>
      <c r="G11" s="101">
        <f>SUM(G12:G14)</f>
        <v>5115</v>
      </c>
    </row>
    <row r="12" spans="1:7" x14ac:dyDescent="0.3">
      <c r="A12" s="7">
        <v>5</v>
      </c>
      <c r="B12" s="75"/>
      <c r="C12" s="76"/>
      <c r="D12" s="256" t="s">
        <v>6</v>
      </c>
      <c r="E12" s="256"/>
      <c r="F12" s="257"/>
      <c r="G12" s="100">
        <v>1700</v>
      </c>
    </row>
    <row r="13" spans="1:7" x14ac:dyDescent="0.3">
      <c r="A13" s="7">
        <v>6</v>
      </c>
      <c r="B13" s="75"/>
      <c r="C13" s="76"/>
      <c r="D13" s="256" t="s">
        <v>7</v>
      </c>
      <c r="E13" s="256"/>
      <c r="F13" s="257"/>
      <c r="G13" s="100">
        <v>15</v>
      </c>
    </row>
    <row r="14" spans="1:7" x14ac:dyDescent="0.3">
      <c r="A14" s="7">
        <v>7</v>
      </c>
      <c r="B14" s="75"/>
      <c r="C14" s="76"/>
      <c r="D14" s="256" t="s">
        <v>255</v>
      </c>
      <c r="E14" s="256"/>
      <c r="F14" s="257"/>
      <c r="G14" s="100">
        <v>3400</v>
      </c>
    </row>
    <row r="15" spans="1:7" x14ac:dyDescent="0.3">
      <c r="A15" s="7">
        <v>8</v>
      </c>
      <c r="B15" s="75"/>
      <c r="C15" s="260" t="s">
        <v>8</v>
      </c>
      <c r="D15" s="260"/>
      <c r="E15" s="260"/>
      <c r="F15" s="261"/>
      <c r="G15" s="99">
        <f>SUM(G16)</f>
        <v>83</v>
      </c>
    </row>
    <row r="16" spans="1:7" x14ac:dyDescent="0.3">
      <c r="A16" s="7">
        <v>9</v>
      </c>
      <c r="B16" s="75"/>
      <c r="C16" s="74"/>
      <c r="D16" s="256" t="s">
        <v>9</v>
      </c>
      <c r="E16" s="256"/>
      <c r="F16" s="257"/>
      <c r="G16" s="100">
        <v>83</v>
      </c>
    </row>
    <row r="17" spans="1:7" x14ac:dyDescent="0.3">
      <c r="A17" s="7">
        <v>10</v>
      </c>
      <c r="B17" s="282" t="s">
        <v>10</v>
      </c>
      <c r="C17" s="260"/>
      <c r="D17" s="260"/>
      <c r="E17" s="260"/>
      <c r="F17" s="261"/>
      <c r="G17" s="99">
        <f>G18</f>
        <v>23701.486000000001</v>
      </c>
    </row>
    <row r="18" spans="1:7" x14ac:dyDescent="0.3">
      <c r="A18" s="7">
        <v>11</v>
      </c>
      <c r="B18" s="75"/>
      <c r="C18" s="272" t="s">
        <v>11</v>
      </c>
      <c r="D18" s="272"/>
      <c r="E18" s="272"/>
      <c r="F18" s="273"/>
      <c r="G18" s="99">
        <f>G19+G20+G21</f>
        <v>23701.486000000001</v>
      </c>
    </row>
    <row r="19" spans="1:7" x14ac:dyDescent="0.3">
      <c r="A19" s="7">
        <v>12</v>
      </c>
      <c r="B19" s="75"/>
      <c r="C19" s="76"/>
      <c r="D19" s="76"/>
      <c r="E19" s="280" t="s">
        <v>41</v>
      </c>
      <c r="F19" s="281"/>
      <c r="G19" s="100">
        <f>'  2026 m. deleg. f-joms '!C38+'2026 m. ugdymo reikmėms'!C42+'2026 m. kitos dotacijos'!C26+'2026 m. kitos dotacijos'!C29</f>
        <v>15007.416000000001</v>
      </c>
    </row>
    <row r="20" spans="1:7" ht="28.15" customHeight="1" x14ac:dyDescent="0.3">
      <c r="A20" s="7">
        <v>13</v>
      </c>
      <c r="B20" s="75"/>
      <c r="C20" s="76"/>
      <c r="D20" s="76"/>
      <c r="E20" s="280" t="s">
        <v>42</v>
      </c>
      <c r="F20" s="281"/>
      <c r="G20" s="165">
        <f>'2026 m. ES lėšos'!C39</f>
        <v>2489.3000000000002</v>
      </c>
    </row>
    <row r="21" spans="1:7" x14ac:dyDescent="0.3">
      <c r="A21" s="7">
        <v>14</v>
      </c>
      <c r="B21" s="75"/>
      <c r="C21" s="76"/>
      <c r="D21" s="76"/>
      <c r="E21" s="280" t="s">
        <v>43</v>
      </c>
      <c r="F21" s="281"/>
      <c r="G21" s="100">
        <f>'2026 m. kitos dotacijos'!C35-'2026 m. kitos dotacijos'!C26-'2026 m. kitos dotacijos'!C29</f>
        <v>6204.77</v>
      </c>
    </row>
    <row r="22" spans="1:7" x14ac:dyDescent="0.3">
      <c r="A22" s="7">
        <v>15</v>
      </c>
      <c r="B22" s="274" t="s">
        <v>12</v>
      </c>
      <c r="C22" s="275"/>
      <c r="D22" s="275"/>
      <c r="E22" s="275"/>
      <c r="F22" s="276"/>
      <c r="G22" s="99">
        <f>G23+G29+G36+G37</f>
        <v>11220.4</v>
      </c>
    </row>
    <row r="23" spans="1:7" x14ac:dyDescent="0.3">
      <c r="A23" s="7">
        <v>16</v>
      </c>
      <c r="B23" s="75"/>
      <c r="C23" s="260" t="s">
        <v>13</v>
      </c>
      <c r="D23" s="260"/>
      <c r="E23" s="260"/>
      <c r="F23" s="261"/>
      <c r="G23" s="99">
        <f>SUM(G24:G28)</f>
        <v>1112</v>
      </c>
    </row>
    <row r="24" spans="1:7" x14ac:dyDescent="0.3">
      <c r="A24" s="7">
        <v>17</v>
      </c>
      <c r="B24" s="75"/>
      <c r="C24" s="76"/>
      <c r="D24" s="256" t="s">
        <v>14</v>
      </c>
      <c r="E24" s="256"/>
      <c r="F24" s="257"/>
      <c r="G24" s="100">
        <v>900</v>
      </c>
    </row>
    <row r="25" spans="1:7" x14ac:dyDescent="0.3">
      <c r="A25" s="7">
        <v>18</v>
      </c>
      <c r="B25" s="75"/>
      <c r="C25" s="76"/>
      <c r="D25" s="256" t="s">
        <v>15</v>
      </c>
      <c r="E25" s="256"/>
      <c r="F25" s="257"/>
      <c r="G25" s="100">
        <v>125</v>
      </c>
    </row>
    <row r="26" spans="1:7" x14ac:dyDescent="0.3">
      <c r="A26" s="7">
        <v>19</v>
      </c>
      <c r="B26" s="75"/>
      <c r="C26" s="76"/>
      <c r="D26" s="256" t="s">
        <v>190</v>
      </c>
      <c r="E26" s="256"/>
      <c r="F26" s="257"/>
      <c r="G26" s="100">
        <v>0</v>
      </c>
    </row>
    <row r="27" spans="1:7" x14ac:dyDescent="0.3">
      <c r="A27" s="7">
        <v>20</v>
      </c>
      <c r="B27" s="75"/>
      <c r="C27" s="76"/>
      <c r="D27" s="258" t="s">
        <v>16</v>
      </c>
      <c r="E27" s="258"/>
      <c r="F27" s="259"/>
      <c r="G27" s="100">
        <v>62</v>
      </c>
    </row>
    <row r="28" spans="1:7" x14ac:dyDescent="0.3">
      <c r="A28" s="7">
        <v>21</v>
      </c>
      <c r="B28" s="75"/>
      <c r="C28" s="76"/>
      <c r="D28" s="258" t="s">
        <v>198</v>
      </c>
      <c r="E28" s="258"/>
      <c r="F28" s="259"/>
      <c r="G28" s="100">
        <v>25</v>
      </c>
    </row>
    <row r="29" spans="1:7" x14ac:dyDescent="0.3">
      <c r="A29" s="7">
        <v>22</v>
      </c>
      <c r="B29" s="75"/>
      <c r="C29" s="260" t="s">
        <v>17</v>
      </c>
      <c r="D29" s="260"/>
      <c r="E29" s="260"/>
      <c r="F29" s="261"/>
      <c r="G29" s="99">
        <f>SUM(G30:G35)</f>
        <v>9748.4</v>
      </c>
    </row>
    <row r="30" spans="1:7" x14ac:dyDescent="0.3">
      <c r="A30" s="7">
        <v>23</v>
      </c>
      <c r="B30" s="75"/>
      <c r="C30" s="74"/>
      <c r="D30" s="258" t="s">
        <v>18</v>
      </c>
      <c r="E30" s="258"/>
      <c r="F30" s="259"/>
      <c r="G30" s="100">
        <v>2210.1999999999998</v>
      </c>
    </row>
    <row r="31" spans="1:7" x14ac:dyDescent="0.3">
      <c r="A31" s="7">
        <v>24</v>
      </c>
      <c r="B31" s="75"/>
      <c r="C31" s="74"/>
      <c r="D31" s="143" t="s">
        <v>177</v>
      </c>
      <c r="E31" s="143"/>
      <c r="F31" s="151"/>
      <c r="G31" s="100">
        <v>700</v>
      </c>
    </row>
    <row r="32" spans="1:7" x14ac:dyDescent="0.3">
      <c r="A32" s="7">
        <v>25</v>
      </c>
      <c r="B32" s="75"/>
      <c r="C32" s="74"/>
      <c r="D32" s="258" t="s">
        <v>19</v>
      </c>
      <c r="E32" s="258"/>
      <c r="F32" s="259"/>
      <c r="G32" s="100">
        <v>584.9</v>
      </c>
    </row>
    <row r="33" spans="1:7" x14ac:dyDescent="0.3">
      <c r="A33" s="7">
        <v>26</v>
      </c>
      <c r="B33" s="75"/>
      <c r="C33" s="74"/>
      <c r="D33" s="258" t="s">
        <v>20</v>
      </c>
      <c r="E33" s="258"/>
      <c r="F33" s="259"/>
      <c r="G33" s="100">
        <v>690.3</v>
      </c>
    </row>
    <row r="34" spans="1:7" x14ac:dyDescent="0.3">
      <c r="A34" s="7">
        <v>27</v>
      </c>
      <c r="B34" s="75"/>
      <c r="C34" s="76"/>
      <c r="D34" s="256" t="s">
        <v>21</v>
      </c>
      <c r="E34" s="256"/>
      <c r="F34" s="257"/>
      <c r="G34" s="100">
        <v>70</v>
      </c>
    </row>
    <row r="35" spans="1:7" x14ac:dyDescent="0.3">
      <c r="A35" s="7">
        <v>28</v>
      </c>
      <c r="B35" s="75"/>
      <c r="C35" s="76"/>
      <c r="D35" s="258" t="s">
        <v>22</v>
      </c>
      <c r="E35" s="258"/>
      <c r="F35" s="259"/>
      <c r="G35" s="100">
        <v>5493</v>
      </c>
    </row>
    <row r="36" spans="1:7" x14ac:dyDescent="0.3">
      <c r="A36" s="7">
        <v>29</v>
      </c>
      <c r="B36" s="75"/>
      <c r="C36" s="260" t="s">
        <v>23</v>
      </c>
      <c r="D36" s="260"/>
      <c r="E36" s="260"/>
      <c r="F36" s="261"/>
      <c r="G36" s="99">
        <v>200</v>
      </c>
    </row>
    <row r="37" spans="1:7" x14ac:dyDescent="0.3">
      <c r="A37" s="7">
        <v>30</v>
      </c>
      <c r="B37" s="75"/>
      <c r="C37" s="260" t="s">
        <v>24</v>
      </c>
      <c r="D37" s="260"/>
      <c r="E37" s="260"/>
      <c r="F37" s="261"/>
      <c r="G37" s="99">
        <v>160</v>
      </c>
    </row>
    <row r="38" spans="1:7" x14ac:dyDescent="0.3">
      <c r="A38" s="7">
        <v>31</v>
      </c>
      <c r="B38" s="271" t="s">
        <v>25</v>
      </c>
      <c r="C38" s="272"/>
      <c r="D38" s="272"/>
      <c r="E38" s="272"/>
      <c r="F38" s="273"/>
      <c r="G38" s="99">
        <f>SUM(G40:G41)</f>
        <v>92</v>
      </c>
    </row>
    <row r="39" spans="1:7" x14ac:dyDescent="0.3">
      <c r="A39" s="7">
        <v>32</v>
      </c>
      <c r="B39" s="82"/>
      <c r="C39" s="266" t="s">
        <v>26</v>
      </c>
      <c r="D39" s="266"/>
      <c r="E39" s="266"/>
      <c r="F39" s="267"/>
      <c r="G39" s="99">
        <f>SUM(G40:G41)</f>
        <v>92</v>
      </c>
    </row>
    <row r="40" spans="1:7" x14ac:dyDescent="0.3">
      <c r="A40" s="7">
        <v>33</v>
      </c>
      <c r="B40" s="82"/>
      <c r="C40" s="83"/>
      <c r="D40" s="258" t="s">
        <v>27</v>
      </c>
      <c r="E40" s="258"/>
      <c r="F40" s="259"/>
      <c r="G40" s="100">
        <v>72</v>
      </c>
    </row>
    <row r="41" spans="1:7" x14ac:dyDescent="0.3">
      <c r="A41" s="7">
        <v>34</v>
      </c>
      <c r="B41" s="82"/>
      <c r="C41" s="83"/>
      <c r="D41" s="258" t="s">
        <v>28</v>
      </c>
      <c r="E41" s="258"/>
      <c r="F41" s="259"/>
      <c r="G41" s="100">
        <v>20</v>
      </c>
    </row>
    <row r="42" spans="1:7" x14ac:dyDescent="0.3">
      <c r="A42" s="7">
        <v>35</v>
      </c>
      <c r="B42" s="271" t="s">
        <v>29</v>
      </c>
      <c r="C42" s="272"/>
      <c r="D42" s="272"/>
      <c r="E42" s="272"/>
      <c r="F42" s="273"/>
      <c r="G42" s="99">
        <f>SUM(G8+G17+G22+G38)</f>
        <v>73380.885999999999</v>
      </c>
    </row>
    <row r="43" spans="1:7" x14ac:dyDescent="0.3">
      <c r="A43" s="7">
        <v>36</v>
      </c>
      <c r="B43" s="271" t="s">
        <v>30</v>
      </c>
      <c r="C43" s="272"/>
      <c r="D43" s="272"/>
      <c r="E43" s="272"/>
      <c r="F43" s="273"/>
      <c r="G43" s="102">
        <f>G44</f>
        <v>3000</v>
      </c>
    </row>
    <row r="44" spans="1:7" x14ac:dyDescent="0.3">
      <c r="A44" s="7">
        <v>37</v>
      </c>
      <c r="B44" s="75"/>
      <c r="C44" s="76"/>
      <c r="D44" s="256" t="s">
        <v>31</v>
      </c>
      <c r="E44" s="256"/>
      <c r="F44" s="257"/>
      <c r="G44" s="100">
        <v>3000</v>
      </c>
    </row>
    <row r="45" spans="1:7" x14ac:dyDescent="0.3">
      <c r="A45" s="7">
        <v>38</v>
      </c>
      <c r="B45" s="274" t="s">
        <v>32</v>
      </c>
      <c r="C45" s="275"/>
      <c r="D45" s="275"/>
      <c r="E45" s="275"/>
      <c r="F45" s="276"/>
      <c r="G45" s="102">
        <f>G46+G47+G48+G49</f>
        <v>8983.2999999999993</v>
      </c>
    </row>
    <row r="46" spans="1:7" x14ac:dyDescent="0.3">
      <c r="A46" s="7">
        <v>39</v>
      </c>
      <c r="B46" s="262" t="s">
        <v>33</v>
      </c>
      <c r="C46" s="263"/>
      <c r="D46" s="263"/>
      <c r="E46" s="263"/>
      <c r="F46" s="264"/>
      <c r="G46" s="103">
        <v>6489.5</v>
      </c>
    </row>
    <row r="47" spans="1:7" x14ac:dyDescent="0.3">
      <c r="A47" s="7">
        <v>40</v>
      </c>
      <c r="B47" s="262" t="s">
        <v>34</v>
      </c>
      <c r="C47" s="263"/>
      <c r="D47" s="263"/>
      <c r="E47" s="263"/>
      <c r="F47" s="264"/>
      <c r="G47" s="150">
        <v>1440.1</v>
      </c>
    </row>
    <row r="48" spans="1:7" x14ac:dyDescent="0.3">
      <c r="A48" s="7">
        <v>41</v>
      </c>
      <c r="B48" s="262" t="s">
        <v>35</v>
      </c>
      <c r="C48" s="263"/>
      <c r="D48" s="263"/>
      <c r="E48" s="263"/>
      <c r="F48" s="264"/>
      <c r="G48" s="100">
        <v>677.8</v>
      </c>
    </row>
    <row r="49" spans="1:7" x14ac:dyDescent="0.3">
      <c r="A49" s="7">
        <v>43</v>
      </c>
      <c r="B49" s="262" t="s">
        <v>36</v>
      </c>
      <c r="C49" s="263"/>
      <c r="D49" s="263"/>
      <c r="E49" s="263"/>
      <c r="F49" s="264"/>
      <c r="G49" s="100">
        <v>375.9</v>
      </c>
    </row>
    <row r="50" spans="1:7" ht="3.75" customHeight="1" x14ac:dyDescent="0.3">
      <c r="A50" s="16"/>
      <c r="B50" s="16"/>
      <c r="C50" s="16"/>
      <c r="D50" s="16"/>
      <c r="E50" s="16"/>
      <c r="F50" s="119"/>
      <c r="G50" s="118"/>
    </row>
    <row r="51" spans="1:7" ht="10.9" customHeight="1" x14ac:dyDescent="0.3">
      <c r="A51" s="265" t="s">
        <v>37</v>
      </c>
      <c r="B51" s="265"/>
      <c r="C51" s="265"/>
      <c r="D51" s="265"/>
      <c r="E51" s="265"/>
      <c r="F51" s="265"/>
      <c r="G51" s="265"/>
    </row>
    <row r="52" spans="1:7" x14ac:dyDescent="0.3">
      <c r="F52" s="142" t="s">
        <v>235</v>
      </c>
      <c r="G52" s="136">
        <f>G8+G23+G34+G35+G36+G37+G38</f>
        <v>45494</v>
      </c>
    </row>
    <row r="53" spans="1:7" x14ac:dyDescent="0.3">
      <c r="F53" s="142" t="s">
        <v>236</v>
      </c>
      <c r="G53" s="136">
        <f>G16+G27+G28</f>
        <v>170</v>
      </c>
    </row>
    <row r="54" spans="1:7" x14ac:dyDescent="0.3">
      <c r="F54" s="142"/>
      <c r="G54" s="136"/>
    </row>
    <row r="55" spans="1:7" x14ac:dyDescent="0.3">
      <c r="F55" s="142"/>
      <c r="G55" s="136">
        <f>G42+G45</f>
        <v>82364.186000000002</v>
      </c>
    </row>
    <row r="56" spans="1:7" x14ac:dyDescent="0.3">
      <c r="G56" s="136"/>
    </row>
  </sheetData>
  <mergeCells count="46">
    <mergeCell ref="A51:G51"/>
    <mergeCell ref="D44:F44"/>
    <mergeCell ref="B45:F45"/>
    <mergeCell ref="B46:F46"/>
    <mergeCell ref="B47:F47"/>
    <mergeCell ref="B48:F48"/>
    <mergeCell ref="B49:F49"/>
    <mergeCell ref="B43:F43"/>
    <mergeCell ref="D33:F33"/>
    <mergeCell ref="D34:F34"/>
    <mergeCell ref="D35:F35"/>
    <mergeCell ref="C36:F36"/>
    <mergeCell ref="C37:F37"/>
    <mergeCell ref="B38:F38"/>
    <mergeCell ref="C39:F39"/>
    <mergeCell ref="D40:F40"/>
    <mergeCell ref="D41:F41"/>
    <mergeCell ref="B42:F42"/>
    <mergeCell ref="D32:F32"/>
    <mergeCell ref="E21:F21"/>
    <mergeCell ref="B22:F22"/>
    <mergeCell ref="C23:F23"/>
    <mergeCell ref="D16:F16"/>
    <mergeCell ref="B17:F17"/>
    <mergeCell ref="C18:F18"/>
    <mergeCell ref="E19:F19"/>
    <mergeCell ref="E20:F20"/>
    <mergeCell ref="D24:F24"/>
    <mergeCell ref="D25:F25"/>
    <mergeCell ref="D27:F27"/>
    <mergeCell ref="C29:F29"/>
    <mergeCell ref="D30:F30"/>
    <mergeCell ref="D26:F26"/>
    <mergeCell ref="D28:F28"/>
    <mergeCell ref="F2:G2"/>
    <mergeCell ref="F3:G3"/>
    <mergeCell ref="F1:G1"/>
    <mergeCell ref="C15:F15"/>
    <mergeCell ref="A4:G4"/>
    <mergeCell ref="B8:F8"/>
    <mergeCell ref="C9:F9"/>
    <mergeCell ref="D10:F10"/>
    <mergeCell ref="C11:F11"/>
    <mergeCell ref="D12:F12"/>
    <mergeCell ref="D13:F13"/>
    <mergeCell ref="D14:F14"/>
  </mergeCells>
  <pageMargins left="1.1023622047244095" right="0.31496062992125984" top="0.70866141732283472" bottom="0.59055118110236227" header="0.31496062992125984" footer="0.31496062992125984"/>
  <pageSetup paperSize="9" scale="9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59999389629810485"/>
  </sheetPr>
  <dimension ref="A1:I41"/>
  <sheetViews>
    <sheetView topLeftCell="A4" zoomScale="112" zoomScaleNormal="112" workbookViewId="0">
      <selection activeCell="J42" sqref="J42"/>
    </sheetView>
  </sheetViews>
  <sheetFormatPr defaultColWidth="9.140625" defaultRowHeight="15" x14ac:dyDescent="0.3"/>
  <cols>
    <col min="1" max="1" width="4.140625" style="16" customWidth="1"/>
    <col min="2" max="2" width="39.7109375" style="5" customWidth="1"/>
    <col min="3" max="3" width="9.140625" style="5" customWidth="1"/>
    <col min="4" max="4" width="14.28515625" style="5" customWidth="1"/>
    <col min="5" max="5" width="14" style="5" customWidth="1"/>
    <col min="6" max="6" width="13.42578125" style="5" customWidth="1"/>
    <col min="7" max="16384" width="9.140625" style="5"/>
  </cols>
  <sheetData>
    <row r="1" spans="1:9" ht="17.45" customHeight="1" x14ac:dyDescent="0.3">
      <c r="A1" s="306" t="s">
        <v>274</v>
      </c>
      <c r="B1" s="306"/>
      <c r="C1" s="306"/>
      <c r="D1" s="306"/>
      <c r="E1" s="306"/>
      <c r="F1" s="306"/>
    </row>
    <row r="2" spans="1:9" x14ac:dyDescent="0.3">
      <c r="A2" s="306" t="s">
        <v>275</v>
      </c>
      <c r="B2" s="306"/>
      <c r="C2" s="306"/>
      <c r="D2" s="306"/>
      <c r="E2" s="306"/>
      <c r="F2" s="306"/>
    </row>
    <row r="3" spans="1:9" x14ac:dyDescent="0.3">
      <c r="E3" s="24"/>
      <c r="F3" s="6"/>
    </row>
    <row r="4" spans="1:9" x14ac:dyDescent="0.3">
      <c r="A4" s="285" t="s">
        <v>44</v>
      </c>
      <c r="B4" s="285"/>
      <c r="C4" s="285"/>
      <c r="D4" s="285"/>
      <c r="E4" s="285"/>
      <c r="F4" s="285"/>
    </row>
    <row r="5" spans="1:9" ht="15.75" customHeight="1" x14ac:dyDescent="0.3">
      <c r="A5" s="285" t="s">
        <v>212</v>
      </c>
      <c r="B5" s="285"/>
      <c r="C5" s="285"/>
      <c r="D5" s="285"/>
      <c r="E5" s="285"/>
      <c r="F5" s="285"/>
    </row>
    <row r="6" spans="1:9" ht="16.5" customHeight="1" x14ac:dyDescent="0.3">
      <c r="A6" s="104"/>
      <c r="B6" s="104"/>
      <c r="C6" s="104"/>
      <c r="D6" s="104"/>
      <c r="E6" s="312"/>
      <c r="F6" s="312"/>
    </row>
    <row r="7" spans="1:9" x14ac:dyDescent="0.3">
      <c r="A7" s="286" t="s">
        <v>0</v>
      </c>
      <c r="B7" s="286" t="s">
        <v>45</v>
      </c>
      <c r="C7" s="286" t="s">
        <v>46</v>
      </c>
      <c r="D7" s="309" t="s">
        <v>47</v>
      </c>
      <c r="E7" s="310"/>
      <c r="F7" s="311"/>
    </row>
    <row r="8" spans="1:9" x14ac:dyDescent="0.3">
      <c r="A8" s="308"/>
      <c r="B8" s="308"/>
      <c r="C8" s="308"/>
      <c r="D8" s="313" t="s">
        <v>48</v>
      </c>
      <c r="E8" s="316" t="s">
        <v>49</v>
      </c>
      <c r="F8" s="317" t="s">
        <v>50</v>
      </c>
    </row>
    <row r="9" spans="1:9" x14ac:dyDescent="0.3">
      <c r="A9" s="308"/>
      <c r="B9" s="308"/>
      <c r="C9" s="308"/>
      <c r="D9" s="314"/>
      <c r="E9" s="316"/>
      <c r="F9" s="317"/>
    </row>
    <row r="10" spans="1:9" x14ac:dyDescent="0.3">
      <c r="A10" s="308"/>
      <c r="B10" s="308"/>
      <c r="C10" s="308"/>
      <c r="D10" s="314"/>
      <c r="E10" s="316"/>
      <c r="F10" s="317"/>
    </row>
    <row r="11" spans="1:9" ht="45.6" customHeight="1" x14ac:dyDescent="0.3">
      <c r="A11" s="287"/>
      <c r="B11" s="287"/>
      <c r="C11" s="287"/>
      <c r="D11" s="315"/>
      <c r="E11" s="316"/>
      <c r="F11" s="317"/>
    </row>
    <row r="12" spans="1:9" s="16" customFormat="1" ht="15.75" customHeight="1" x14ac:dyDescent="0.3">
      <c r="A12" s="105">
        <v>1</v>
      </c>
      <c r="B12" s="105">
        <v>2</v>
      </c>
      <c r="C12" s="105">
        <v>3</v>
      </c>
      <c r="D12" s="106">
        <v>4</v>
      </c>
      <c r="E12" s="107">
        <v>5</v>
      </c>
      <c r="F12" s="1">
        <v>6</v>
      </c>
    </row>
    <row r="13" spans="1:9" x14ac:dyDescent="0.3">
      <c r="A13" s="1">
        <v>1</v>
      </c>
      <c r="B13" s="169" t="s">
        <v>51</v>
      </c>
      <c r="C13" s="10">
        <f>ROUND(D13+E13+F13,1)</f>
        <v>1065.3</v>
      </c>
      <c r="D13" s="179"/>
      <c r="E13" s="179">
        <v>700.4</v>
      </c>
      <c r="F13" s="179">
        <v>364.9</v>
      </c>
    </row>
    <row r="14" spans="1:9" ht="30" x14ac:dyDescent="0.3">
      <c r="A14" s="1">
        <v>2</v>
      </c>
      <c r="B14" s="168" t="s">
        <v>210</v>
      </c>
      <c r="C14" s="10">
        <f>ROUND(D14+E14+F14,1)</f>
        <v>198</v>
      </c>
      <c r="D14" s="179"/>
      <c r="E14" s="179">
        <v>140</v>
      </c>
      <c r="F14" s="179">
        <v>58</v>
      </c>
      <c r="I14" s="24"/>
    </row>
    <row r="15" spans="1:9" s="24" customFormat="1" x14ac:dyDescent="0.3">
      <c r="A15" s="1">
        <v>3</v>
      </c>
      <c r="B15" s="90" t="s">
        <v>52</v>
      </c>
      <c r="C15" s="10">
        <f t="shared" ref="C15:C38" si="0">ROUND(D15+E15+F15,1)</f>
        <v>90.3</v>
      </c>
      <c r="D15" s="179"/>
      <c r="E15" s="179">
        <v>45.8</v>
      </c>
      <c r="F15" s="179">
        <v>44.5</v>
      </c>
    </row>
    <row r="16" spans="1:9" s="24" customFormat="1" x14ac:dyDescent="0.3">
      <c r="A16" s="1">
        <v>4</v>
      </c>
      <c r="B16" s="91" t="s">
        <v>53</v>
      </c>
      <c r="C16" s="11">
        <f t="shared" si="0"/>
        <v>1450</v>
      </c>
      <c r="D16" s="179"/>
      <c r="E16" s="179">
        <v>1380</v>
      </c>
      <c r="F16" s="179">
        <v>70</v>
      </c>
    </row>
    <row r="17" spans="1:6" s="24" customFormat="1" x14ac:dyDescent="0.3">
      <c r="A17" s="1">
        <v>5</v>
      </c>
      <c r="B17" s="92" t="s">
        <v>54</v>
      </c>
      <c r="C17" s="10">
        <f t="shared" si="0"/>
        <v>13.7</v>
      </c>
      <c r="D17" s="179"/>
      <c r="E17" s="179">
        <v>11</v>
      </c>
      <c r="F17" s="179">
        <v>2.7</v>
      </c>
    </row>
    <row r="18" spans="1:6" s="24" customFormat="1" ht="30" x14ac:dyDescent="0.3">
      <c r="A18" s="1">
        <v>6</v>
      </c>
      <c r="B18" s="115" t="s">
        <v>55</v>
      </c>
      <c r="C18" s="10">
        <f t="shared" si="0"/>
        <v>4.5</v>
      </c>
      <c r="D18" s="179"/>
      <c r="E18" s="179">
        <v>4.5</v>
      </c>
      <c r="F18" s="179"/>
    </row>
    <row r="19" spans="1:6" s="24" customFormat="1" x14ac:dyDescent="0.3">
      <c r="A19" s="1">
        <v>7</v>
      </c>
      <c r="B19" s="93" t="s">
        <v>56</v>
      </c>
      <c r="C19" s="10">
        <f t="shared" si="0"/>
        <v>7.6</v>
      </c>
      <c r="D19" s="179"/>
      <c r="E19" s="179">
        <v>4.3</v>
      </c>
      <c r="F19" s="179">
        <v>3.3</v>
      </c>
    </row>
    <row r="20" spans="1:6" s="24" customFormat="1" x14ac:dyDescent="0.3">
      <c r="A20" s="1">
        <v>8</v>
      </c>
      <c r="B20" s="93" t="s">
        <v>57</v>
      </c>
      <c r="C20" s="10">
        <f t="shared" si="0"/>
        <v>15.5</v>
      </c>
      <c r="D20" s="179"/>
      <c r="E20" s="179">
        <v>14</v>
      </c>
      <c r="F20" s="179">
        <v>1.5</v>
      </c>
    </row>
    <row r="21" spans="1:6" s="24" customFormat="1" x14ac:dyDescent="0.3">
      <c r="A21" s="1">
        <v>9</v>
      </c>
      <c r="B21" s="90" t="s">
        <v>179</v>
      </c>
      <c r="C21" s="10">
        <f t="shared" si="0"/>
        <v>90</v>
      </c>
      <c r="D21" s="179"/>
      <c r="E21" s="179">
        <v>60</v>
      </c>
      <c r="F21" s="179">
        <v>30</v>
      </c>
    </row>
    <row r="22" spans="1:6" s="24" customFormat="1" x14ac:dyDescent="0.3">
      <c r="A22" s="1">
        <v>10</v>
      </c>
      <c r="B22" s="90" t="s">
        <v>211</v>
      </c>
      <c r="C22" s="10">
        <f t="shared" si="0"/>
        <v>2</v>
      </c>
      <c r="D22" s="179"/>
      <c r="E22" s="179"/>
      <c r="F22" s="179">
        <v>2</v>
      </c>
    </row>
    <row r="23" spans="1:6" s="24" customFormat="1" x14ac:dyDescent="0.3">
      <c r="A23" s="1">
        <v>11</v>
      </c>
      <c r="B23" s="92" t="s">
        <v>58</v>
      </c>
      <c r="C23" s="10">
        <f t="shared" si="0"/>
        <v>30.3</v>
      </c>
      <c r="D23" s="179">
        <v>25.2</v>
      </c>
      <c r="E23" s="179">
        <v>5.0999999999999996</v>
      </c>
      <c r="F23" s="179"/>
    </row>
    <row r="24" spans="1:6" s="24" customFormat="1" x14ac:dyDescent="0.3">
      <c r="A24" s="1">
        <v>12</v>
      </c>
      <c r="B24" s="95" t="s">
        <v>59</v>
      </c>
      <c r="C24" s="10">
        <f t="shared" si="0"/>
        <v>48.1</v>
      </c>
      <c r="D24" s="179">
        <v>37.1</v>
      </c>
      <c r="E24" s="179">
        <v>10.5</v>
      </c>
      <c r="F24" s="179">
        <v>0.5</v>
      </c>
    </row>
    <row r="25" spans="1:6" s="24" customFormat="1" x14ac:dyDescent="0.3">
      <c r="A25" s="1">
        <v>13</v>
      </c>
      <c r="B25" s="92" t="s">
        <v>60</v>
      </c>
      <c r="C25" s="10">
        <f t="shared" si="0"/>
        <v>81.3</v>
      </c>
      <c r="D25" s="179">
        <v>65.900000000000006</v>
      </c>
      <c r="E25" s="179">
        <v>14.6</v>
      </c>
      <c r="F25" s="179">
        <v>0.8</v>
      </c>
    </row>
    <row r="26" spans="1:6" s="24" customFormat="1" x14ac:dyDescent="0.3">
      <c r="A26" s="1">
        <v>14</v>
      </c>
      <c r="B26" s="92" t="s">
        <v>61</v>
      </c>
      <c r="C26" s="10">
        <f t="shared" si="0"/>
        <v>106.3</v>
      </c>
      <c r="D26" s="179">
        <v>86.3</v>
      </c>
      <c r="E26" s="179">
        <v>18.5</v>
      </c>
      <c r="F26" s="179">
        <v>1.5</v>
      </c>
    </row>
    <row r="27" spans="1:6" s="24" customFormat="1" x14ac:dyDescent="0.3">
      <c r="A27" s="1">
        <v>15</v>
      </c>
      <c r="B27" s="92" t="s">
        <v>62</v>
      </c>
      <c r="C27" s="10">
        <f t="shared" si="0"/>
        <v>91.9</v>
      </c>
      <c r="D27" s="179">
        <v>73.599999999999994</v>
      </c>
      <c r="E27" s="179">
        <v>15.8</v>
      </c>
      <c r="F27" s="179">
        <v>2.5</v>
      </c>
    </row>
    <row r="28" spans="1:6" s="24" customFormat="1" x14ac:dyDescent="0.3">
      <c r="A28" s="1">
        <v>16</v>
      </c>
      <c r="B28" s="92" t="s">
        <v>63</v>
      </c>
      <c r="C28" s="10">
        <f t="shared" si="0"/>
        <v>72.2</v>
      </c>
      <c r="D28" s="179">
        <v>58.6</v>
      </c>
      <c r="E28" s="179">
        <v>13.4</v>
      </c>
      <c r="F28" s="179">
        <v>0.2</v>
      </c>
    </row>
    <row r="29" spans="1:6" s="24" customFormat="1" x14ac:dyDescent="0.3">
      <c r="A29" s="1">
        <v>17</v>
      </c>
      <c r="B29" s="90" t="s">
        <v>64</v>
      </c>
      <c r="C29" s="10">
        <f t="shared" si="0"/>
        <v>27.5</v>
      </c>
      <c r="D29" s="179"/>
      <c r="E29" s="179">
        <v>27.5</v>
      </c>
      <c r="F29" s="179"/>
    </row>
    <row r="30" spans="1:6" x14ac:dyDescent="0.3">
      <c r="A30" s="1">
        <v>18</v>
      </c>
      <c r="B30" s="93" t="s">
        <v>65</v>
      </c>
      <c r="C30" s="10">
        <f t="shared" si="0"/>
        <v>69</v>
      </c>
      <c r="D30" s="179"/>
      <c r="E30" s="179">
        <v>69</v>
      </c>
      <c r="F30" s="179"/>
    </row>
    <row r="31" spans="1:6" s="24" customFormat="1" x14ac:dyDescent="0.3">
      <c r="A31" s="1">
        <v>19</v>
      </c>
      <c r="B31" s="91" t="s">
        <v>66</v>
      </c>
      <c r="C31" s="10">
        <f t="shared" si="0"/>
        <v>62.6</v>
      </c>
      <c r="D31" s="179"/>
      <c r="E31" s="179">
        <v>62.6</v>
      </c>
      <c r="F31" s="179"/>
    </row>
    <row r="32" spans="1:6" s="24" customFormat="1" x14ac:dyDescent="0.3">
      <c r="A32" s="1">
        <v>20</v>
      </c>
      <c r="B32" s="91" t="s">
        <v>67</v>
      </c>
      <c r="C32" s="10">
        <f t="shared" si="0"/>
        <v>84.6</v>
      </c>
      <c r="D32" s="179"/>
      <c r="E32" s="179">
        <v>84.6</v>
      </c>
      <c r="F32" s="179"/>
    </row>
    <row r="33" spans="1:6" s="24" customFormat="1" x14ac:dyDescent="0.3">
      <c r="A33" s="1">
        <v>21</v>
      </c>
      <c r="B33" s="90" t="s">
        <v>68</v>
      </c>
      <c r="C33" s="10">
        <f t="shared" si="0"/>
        <v>45.5</v>
      </c>
      <c r="D33" s="179"/>
      <c r="E33" s="179">
        <v>45.5</v>
      </c>
      <c r="F33" s="179"/>
    </row>
    <row r="34" spans="1:6" s="24" customFormat="1" x14ac:dyDescent="0.3">
      <c r="A34" s="1">
        <v>22</v>
      </c>
      <c r="B34" s="91" t="s">
        <v>69</v>
      </c>
      <c r="C34" s="10">
        <f t="shared" si="0"/>
        <v>110</v>
      </c>
      <c r="D34" s="179"/>
      <c r="E34" s="179">
        <v>110</v>
      </c>
      <c r="F34" s="179"/>
    </row>
    <row r="35" spans="1:6" s="24" customFormat="1" x14ac:dyDescent="0.3">
      <c r="A35" s="1">
        <v>23</v>
      </c>
      <c r="B35" s="91" t="s">
        <v>70</v>
      </c>
      <c r="C35" s="10">
        <f t="shared" si="0"/>
        <v>71.3</v>
      </c>
      <c r="D35" s="179">
        <v>62.4</v>
      </c>
      <c r="E35" s="179">
        <v>8.9</v>
      </c>
      <c r="F35" s="179"/>
    </row>
    <row r="36" spans="1:6" s="24" customFormat="1" x14ac:dyDescent="0.3">
      <c r="A36" s="1">
        <v>24</v>
      </c>
      <c r="B36" s="96" t="s">
        <v>71</v>
      </c>
      <c r="C36" s="10">
        <f t="shared" si="0"/>
        <v>10.3</v>
      </c>
      <c r="D36" s="179"/>
      <c r="E36" s="179">
        <v>7.8</v>
      </c>
      <c r="F36" s="179">
        <v>2.5</v>
      </c>
    </row>
    <row r="37" spans="1:6" s="24" customFormat="1" x14ac:dyDescent="0.3">
      <c r="A37" s="1">
        <v>25</v>
      </c>
      <c r="B37" s="91" t="s">
        <v>72</v>
      </c>
      <c r="C37" s="10">
        <f t="shared" si="0"/>
        <v>281.2</v>
      </c>
      <c r="D37" s="179">
        <v>281.2</v>
      </c>
      <c r="E37" s="179"/>
      <c r="F37" s="179"/>
    </row>
    <row r="38" spans="1:6" s="24" customFormat="1" x14ac:dyDescent="0.3">
      <c r="A38" s="1">
        <v>26</v>
      </c>
      <c r="B38" s="91" t="s">
        <v>73</v>
      </c>
      <c r="C38" s="10">
        <f t="shared" si="0"/>
        <v>56.4</v>
      </c>
      <c r="D38" s="179"/>
      <c r="E38" s="179">
        <v>56.4</v>
      </c>
      <c r="F38" s="179"/>
    </row>
    <row r="39" spans="1:6" x14ac:dyDescent="0.3">
      <c r="A39" s="219">
        <v>27</v>
      </c>
      <c r="B39" s="220" t="s">
        <v>74</v>
      </c>
      <c r="C39" s="221">
        <f>SUM(C13:C38)</f>
        <v>4185.3999999999996</v>
      </c>
      <c r="D39" s="221">
        <f>SUM(D13:D38)</f>
        <v>690.3</v>
      </c>
      <c r="E39" s="221">
        <f>SUM(E13:E38)</f>
        <v>2910.2000000000003</v>
      </c>
      <c r="F39" s="221">
        <f>SUM(F13:F38)</f>
        <v>584.9</v>
      </c>
    </row>
    <row r="41" spans="1:6" x14ac:dyDescent="0.3">
      <c r="A41" s="307" t="s">
        <v>75</v>
      </c>
      <c r="B41" s="307"/>
      <c r="C41" s="307"/>
      <c r="D41" s="307"/>
      <c r="E41" s="307"/>
      <c r="F41" s="307"/>
    </row>
  </sheetData>
  <mergeCells count="13">
    <mergeCell ref="A1:F1"/>
    <mergeCell ref="A41:F41"/>
    <mergeCell ref="A2:F2"/>
    <mergeCell ref="A7:A11"/>
    <mergeCell ref="B7:B11"/>
    <mergeCell ref="C7:C11"/>
    <mergeCell ref="D7:F7"/>
    <mergeCell ref="A4:F4"/>
    <mergeCell ref="A5:F5"/>
    <mergeCell ref="E6:F6"/>
    <mergeCell ref="D8:D11"/>
    <mergeCell ref="E8:E11"/>
    <mergeCell ref="F8:F11"/>
  </mergeCells>
  <conditionalFormatting sqref="A41">
    <cfRule type="cellIs" dxfId="16" priority="1" stopIfTrue="1" operator="equal">
      <formula>0</formula>
    </cfRule>
  </conditionalFormatting>
  <pageMargins left="1.1811023622047245" right="0.39370078740157483" top="0.78740157480314965" bottom="0.78740157480314965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59999389629810485"/>
  </sheetPr>
  <dimension ref="A1:IT42"/>
  <sheetViews>
    <sheetView tabSelected="1" topLeftCell="A7" zoomScale="112" zoomScaleNormal="112" workbookViewId="0">
      <selection activeCell="L31" sqref="L31"/>
    </sheetView>
  </sheetViews>
  <sheetFormatPr defaultColWidth="8.85546875" defaultRowHeight="15" x14ac:dyDescent="0.3"/>
  <cols>
    <col min="1" max="1" width="5" style="73" customWidth="1"/>
    <col min="2" max="2" width="51.7109375" style="28" customWidth="1"/>
    <col min="3" max="3" width="16.28515625" style="28" customWidth="1"/>
    <col min="4" max="4" width="16" style="28" customWidth="1"/>
    <col min="5" max="16384" width="8.85546875" style="28"/>
  </cols>
  <sheetData>
    <row r="1" spans="1:254" ht="17.45" customHeight="1" x14ac:dyDescent="0.3">
      <c r="A1" s="306" t="s">
        <v>281</v>
      </c>
      <c r="B1" s="306"/>
      <c r="C1" s="306"/>
      <c r="D1" s="306"/>
      <c r="E1" s="243"/>
      <c r="F1" s="243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7"/>
      <c r="AH1" s="247"/>
      <c r="AI1" s="247"/>
      <c r="AJ1" s="247"/>
      <c r="AK1" s="247"/>
      <c r="AL1" s="247"/>
      <c r="AM1" s="247"/>
      <c r="AN1" s="247"/>
      <c r="AO1" s="247"/>
      <c r="AP1" s="247"/>
      <c r="AQ1" s="247"/>
      <c r="AR1" s="247"/>
      <c r="AS1" s="247"/>
      <c r="AT1" s="247"/>
      <c r="AU1" s="247"/>
      <c r="AV1" s="247"/>
      <c r="AW1" s="247"/>
      <c r="AX1" s="247"/>
      <c r="AY1" s="247"/>
      <c r="AZ1" s="247"/>
      <c r="BA1" s="247"/>
      <c r="BB1" s="247"/>
      <c r="BC1" s="247"/>
      <c r="BD1" s="247"/>
      <c r="BE1" s="247"/>
      <c r="BF1" s="247"/>
      <c r="BG1" s="247"/>
      <c r="BH1" s="247"/>
      <c r="BI1" s="247"/>
      <c r="BJ1" s="247"/>
      <c r="BK1" s="247"/>
      <c r="BL1" s="247"/>
      <c r="BM1" s="247"/>
      <c r="BN1" s="247"/>
      <c r="BO1" s="247"/>
      <c r="BP1" s="247"/>
      <c r="BQ1" s="247"/>
      <c r="BR1" s="247"/>
      <c r="BS1" s="247"/>
      <c r="BT1" s="247"/>
      <c r="BU1" s="247"/>
      <c r="BV1" s="247"/>
      <c r="BW1" s="247"/>
      <c r="BX1" s="247"/>
      <c r="BY1" s="247"/>
      <c r="BZ1" s="247"/>
      <c r="CA1" s="247"/>
      <c r="CB1" s="247"/>
      <c r="CC1" s="247"/>
      <c r="CD1" s="247"/>
      <c r="CE1" s="247"/>
      <c r="CF1" s="247"/>
      <c r="CG1" s="247"/>
      <c r="CH1" s="247"/>
      <c r="CI1" s="247"/>
      <c r="CJ1" s="247"/>
      <c r="CK1" s="247"/>
      <c r="CL1" s="247"/>
      <c r="CM1" s="247"/>
      <c r="CN1" s="247"/>
      <c r="CO1" s="247"/>
      <c r="CP1" s="247"/>
      <c r="CQ1" s="247"/>
      <c r="CR1" s="247"/>
      <c r="CS1" s="247"/>
      <c r="CT1" s="247"/>
      <c r="CU1" s="247"/>
      <c r="CV1" s="247"/>
      <c r="CW1" s="247"/>
      <c r="CX1" s="247"/>
      <c r="CY1" s="247"/>
      <c r="CZ1" s="247"/>
      <c r="DA1" s="247"/>
      <c r="DB1" s="247"/>
      <c r="DC1" s="247"/>
      <c r="DD1" s="247"/>
      <c r="DE1" s="247"/>
      <c r="DF1" s="247"/>
      <c r="DG1" s="247"/>
      <c r="DH1" s="247"/>
      <c r="DI1" s="247"/>
      <c r="DJ1" s="247"/>
      <c r="DK1" s="247"/>
      <c r="DL1" s="247"/>
      <c r="DM1" s="247"/>
      <c r="DN1" s="247"/>
      <c r="DO1" s="247"/>
      <c r="DP1" s="247"/>
      <c r="DQ1" s="247"/>
      <c r="DR1" s="247"/>
      <c r="DS1" s="247"/>
      <c r="DT1" s="247"/>
      <c r="DU1" s="247"/>
      <c r="DV1" s="247"/>
      <c r="DW1" s="247"/>
      <c r="DX1" s="247"/>
      <c r="DY1" s="247"/>
      <c r="DZ1" s="247"/>
      <c r="EA1" s="247"/>
      <c r="EB1" s="247"/>
      <c r="EC1" s="247"/>
      <c r="ED1" s="247"/>
      <c r="EE1" s="247"/>
      <c r="EF1" s="247"/>
      <c r="EG1" s="247"/>
      <c r="EH1" s="247"/>
      <c r="EI1" s="247"/>
      <c r="EJ1" s="247"/>
      <c r="EK1" s="247"/>
      <c r="EL1" s="247"/>
      <c r="EM1" s="247"/>
      <c r="EN1" s="247"/>
      <c r="EO1" s="247"/>
      <c r="EP1" s="247"/>
      <c r="EQ1" s="247"/>
      <c r="ER1" s="247"/>
      <c r="ES1" s="247"/>
      <c r="ET1" s="247"/>
      <c r="EU1" s="247"/>
      <c r="EV1" s="247"/>
      <c r="EW1" s="247"/>
      <c r="EX1" s="247"/>
      <c r="EY1" s="247"/>
      <c r="EZ1" s="247"/>
      <c r="FA1" s="247"/>
      <c r="FB1" s="247"/>
      <c r="FC1" s="247"/>
      <c r="FD1" s="247"/>
      <c r="FE1" s="247"/>
      <c r="FF1" s="247"/>
      <c r="FG1" s="247"/>
      <c r="FH1" s="247"/>
      <c r="FI1" s="247"/>
      <c r="FJ1" s="247"/>
      <c r="FK1" s="247"/>
      <c r="FL1" s="247"/>
      <c r="FM1" s="247"/>
      <c r="FN1" s="247"/>
      <c r="FO1" s="247"/>
      <c r="FP1" s="247"/>
      <c r="FQ1" s="247"/>
      <c r="FR1" s="247"/>
      <c r="FS1" s="247"/>
      <c r="FT1" s="247"/>
      <c r="FU1" s="247"/>
      <c r="FV1" s="247"/>
      <c r="FW1" s="247"/>
      <c r="FX1" s="247"/>
      <c r="FY1" s="247"/>
      <c r="FZ1" s="247"/>
      <c r="GA1" s="247"/>
      <c r="GB1" s="247"/>
      <c r="GC1" s="247"/>
      <c r="GD1" s="247"/>
      <c r="GE1" s="247"/>
      <c r="GF1" s="247"/>
      <c r="GG1" s="247"/>
      <c r="GH1" s="247"/>
      <c r="GI1" s="247"/>
      <c r="GJ1" s="247"/>
      <c r="GK1" s="247"/>
      <c r="GL1" s="247"/>
      <c r="GM1" s="247"/>
      <c r="GN1" s="247"/>
      <c r="GO1" s="247"/>
      <c r="GP1" s="247"/>
      <c r="GQ1" s="247"/>
      <c r="GR1" s="247"/>
      <c r="GS1" s="247"/>
      <c r="GT1" s="247"/>
      <c r="GU1" s="247"/>
      <c r="GV1" s="247"/>
      <c r="GW1" s="247"/>
      <c r="GX1" s="247"/>
      <c r="GY1" s="247"/>
      <c r="GZ1" s="247"/>
      <c r="HA1" s="247"/>
      <c r="HB1" s="247"/>
      <c r="HC1" s="247"/>
      <c r="HD1" s="247"/>
      <c r="HE1" s="247"/>
      <c r="HF1" s="247"/>
      <c r="HG1" s="247"/>
      <c r="HH1" s="247"/>
      <c r="HI1" s="247"/>
      <c r="HJ1" s="247"/>
      <c r="HK1" s="247"/>
      <c r="HL1" s="247"/>
      <c r="HM1" s="247"/>
      <c r="HN1" s="247"/>
      <c r="HO1" s="247"/>
      <c r="HP1" s="247"/>
      <c r="HQ1" s="247"/>
      <c r="HR1" s="247"/>
      <c r="HS1" s="247"/>
      <c r="HT1" s="247"/>
      <c r="HU1" s="247"/>
      <c r="HV1" s="247"/>
      <c r="HW1" s="247"/>
      <c r="HX1" s="247"/>
      <c r="HY1" s="247"/>
      <c r="HZ1" s="247"/>
      <c r="IA1" s="247"/>
      <c r="IB1" s="247"/>
      <c r="IC1" s="247"/>
      <c r="ID1" s="247"/>
      <c r="IE1" s="247"/>
      <c r="IF1" s="247"/>
      <c r="IG1" s="247"/>
      <c r="IH1" s="247"/>
      <c r="II1" s="247"/>
      <c r="IJ1" s="247"/>
      <c r="IK1" s="247"/>
      <c r="IL1" s="247"/>
      <c r="IM1" s="247"/>
      <c r="IN1" s="247"/>
      <c r="IO1" s="247"/>
      <c r="IP1" s="247"/>
      <c r="IQ1" s="247"/>
      <c r="IR1" s="247"/>
      <c r="IS1" s="247"/>
      <c r="IT1" s="247"/>
    </row>
    <row r="2" spans="1:254" ht="17.45" customHeight="1" x14ac:dyDescent="0.3">
      <c r="A2" s="306" t="s">
        <v>282</v>
      </c>
      <c r="B2" s="306"/>
      <c r="C2" s="306"/>
      <c r="D2" s="306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7"/>
      <c r="AH2" s="247"/>
      <c r="AI2" s="247"/>
      <c r="AJ2" s="247"/>
      <c r="AK2" s="247"/>
      <c r="AL2" s="247"/>
      <c r="AM2" s="247"/>
      <c r="AN2" s="247"/>
      <c r="AO2" s="247"/>
      <c r="AP2" s="247"/>
      <c r="AQ2" s="247"/>
      <c r="AR2" s="247"/>
      <c r="AS2" s="247"/>
      <c r="AT2" s="247"/>
      <c r="AU2" s="247"/>
      <c r="AV2" s="247"/>
      <c r="AW2" s="247"/>
      <c r="AX2" s="247"/>
      <c r="AY2" s="247"/>
      <c r="AZ2" s="247"/>
      <c r="BA2" s="247"/>
      <c r="BB2" s="247"/>
      <c r="BC2" s="247"/>
      <c r="BD2" s="247"/>
      <c r="BE2" s="247"/>
      <c r="BF2" s="247"/>
      <c r="BG2" s="247"/>
      <c r="BH2" s="247"/>
      <c r="BI2" s="247"/>
      <c r="BJ2" s="247"/>
      <c r="BK2" s="247"/>
      <c r="BL2" s="247"/>
      <c r="BM2" s="247"/>
      <c r="BN2" s="247"/>
      <c r="BO2" s="247"/>
      <c r="BP2" s="247"/>
      <c r="BQ2" s="247"/>
      <c r="BR2" s="247"/>
      <c r="BS2" s="247"/>
      <c r="BT2" s="247"/>
      <c r="BU2" s="247"/>
      <c r="BV2" s="247"/>
      <c r="BW2" s="247"/>
      <c r="BX2" s="247"/>
      <c r="BY2" s="247"/>
      <c r="BZ2" s="247"/>
      <c r="CA2" s="247"/>
      <c r="CB2" s="247"/>
      <c r="CC2" s="247"/>
      <c r="CD2" s="247"/>
      <c r="CE2" s="247"/>
      <c r="CF2" s="247"/>
      <c r="CG2" s="247"/>
      <c r="CH2" s="247"/>
      <c r="CI2" s="247"/>
      <c r="CJ2" s="247"/>
      <c r="CK2" s="247"/>
      <c r="CL2" s="247"/>
      <c r="CM2" s="247"/>
      <c r="CN2" s="247"/>
      <c r="CO2" s="247"/>
      <c r="CP2" s="247"/>
      <c r="CQ2" s="247"/>
      <c r="CR2" s="247"/>
      <c r="CS2" s="247"/>
      <c r="CT2" s="247"/>
      <c r="CU2" s="247"/>
      <c r="CV2" s="247"/>
      <c r="CW2" s="247"/>
      <c r="CX2" s="247"/>
      <c r="CY2" s="247"/>
      <c r="CZ2" s="247"/>
      <c r="DA2" s="247"/>
      <c r="DB2" s="247"/>
      <c r="DC2" s="247"/>
      <c r="DD2" s="247"/>
      <c r="DE2" s="247"/>
      <c r="DF2" s="247"/>
      <c r="DG2" s="247"/>
      <c r="DH2" s="247"/>
      <c r="DI2" s="247"/>
      <c r="DJ2" s="247"/>
      <c r="DK2" s="247"/>
      <c r="DL2" s="247"/>
      <c r="DM2" s="247"/>
      <c r="DN2" s="247"/>
      <c r="DO2" s="247"/>
      <c r="DP2" s="247"/>
      <c r="DQ2" s="247"/>
      <c r="DR2" s="247"/>
      <c r="DS2" s="247"/>
      <c r="DT2" s="247"/>
      <c r="DU2" s="247"/>
      <c r="DV2" s="247"/>
      <c r="DW2" s="247"/>
      <c r="DX2" s="247"/>
      <c r="DY2" s="247"/>
      <c r="DZ2" s="247"/>
      <c r="EA2" s="247"/>
      <c r="EB2" s="247"/>
      <c r="EC2" s="247"/>
      <c r="ED2" s="247"/>
      <c r="EE2" s="247"/>
      <c r="EF2" s="247"/>
      <c r="EG2" s="247"/>
      <c r="EH2" s="247"/>
      <c r="EI2" s="247"/>
      <c r="EJ2" s="247"/>
      <c r="EK2" s="247"/>
      <c r="EL2" s="247"/>
      <c r="EM2" s="247"/>
      <c r="EN2" s="247"/>
      <c r="EO2" s="247"/>
      <c r="EP2" s="247"/>
      <c r="EQ2" s="247"/>
      <c r="ER2" s="247"/>
      <c r="ES2" s="247"/>
      <c r="ET2" s="247"/>
      <c r="EU2" s="247"/>
      <c r="EV2" s="247"/>
      <c r="EW2" s="247"/>
      <c r="EX2" s="247"/>
      <c r="EY2" s="247"/>
      <c r="EZ2" s="247"/>
      <c r="FA2" s="247"/>
      <c r="FB2" s="247"/>
      <c r="FC2" s="247"/>
      <c r="FD2" s="247"/>
      <c r="FE2" s="247"/>
      <c r="FF2" s="247"/>
      <c r="FG2" s="247"/>
      <c r="FH2" s="247"/>
      <c r="FI2" s="247"/>
      <c r="FJ2" s="247"/>
      <c r="FK2" s="247"/>
      <c r="FL2" s="247"/>
      <c r="FM2" s="247"/>
      <c r="FN2" s="247"/>
      <c r="FO2" s="247"/>
      <c r="FP2" s="247"/>
      <c r="FQ2" s="247"/>
      <c r="FR2" s="247"/>
      <c r="FS2" s="247"/>
      <c r="FT2" s="247"/>
      <c r="FU2" s="247"/>
      <c r="FV2" s="247"/>
      <c r="FW2" s="247"/>
      <c r="FX2" s="247"/>
      <c r="FY2" s="247"/>
      <c r="FZ2" s="247"/>
      <c r="GA2" s="247"/>
      <c r="GB2" s="247"/>
      <c r="GC2" s="247"/>
      <c r="GD2" s="247"/>
      <c r="GE2" s="247"/>
      <c r="GF2" s="247"/>
      <c r="GG2" s="247"/>
      <c r="GH2" s="247"/>
      <c r="GI2" s="247"/>
      <c r="GJ2" s="247"/>
      <c r="GK2" s="247"/>
      <c r="GL2" s="247"/>
      <c r="GM2" s="247"/>
      <c r="GN2" s="247"/>
      <c r="GO2" s="247"/>
      <c r="GP2" s="247"/>
      <c r="GQ2" s="247"/>
      <c r="GR2" s="247"/>
      <c r="GS2" s="247"/>
      <c r="GT2" s="247"/>
      <c r="GU2" s="247"/>
      <c r="GV2" s="247"/>
      <c r="GW2" s="247"/>
      <c r="GX2" s="247"/>
      <c r="GY2" s="247"/>
      <c r="GZ2" s="247"/>
      <c r="HA2" s="247"/>
      <c r="HB2" s="247"/>
      <c r="HC2" s="247"/>
      <c r="HD2" s="247"/>
      <c r="HE2" s="247"/>
      <c r="HF2" s="247"/>
      <c r="HG2" s="247"/>
      <c r="HH2" s="247"/>
      <c r="HI2" s="247"/>
      <c r="HJ2" s="247"/>
      <c r="HK2" s="247"/>
      <c r="HL2" s="247"/>
      <c r="HM2" s="247"/>
      <c r="HN2" s="247"/>
      <c r="HO2" s="247"/>
      <c r="HP2" s="247"/>
      <c r="HQ2" s="247"/>
      <c r="HR2" s="247"/>
      <c r="HS2" s="247"/>
      <c r="HT2" s="247"/>
      <c r="HU2" s="247"/>
      <c r="HV2" s="247"/>
      <c r="HW2" s="247"/>
      <c r="HX2" s="247"/>
      <c r="HY2" s="247"/>
      <c r="HZ2" s="247"/>
      <c r="IA2" s="247"/>
      <c r="IB2" s="247"/>
      <c r="IC2" s="247"/>
      <c r="ID2" s="247"/>
      <c r="IE2" s="247"/>
      <c r="IF2" s="247"/>
      <c r="IG2" s="247"/>
      <c r="IH2" s="247"/>
      <c r="II2" s="247"/>
      <c r="IJ2" s="247"/>
      <c r="IK2" s="247"/>
      <c r="IL2" s="247"/>
      <c r="IM2" s="247"/>
      <c r="IN2" s="247"/>
      <c r="IO2" s="247"/>
      <c r="IP2" s="247"/>
      <c r="IQ2" s="247"/>
      <c r="IR2" s="247"/>
      <c r="IS2" s="247"/>
      <c r="IT2" s="247"/>
    </row>
    <row r="3" spans="1:254" x14ac:dyDescent="0.3">
      <c r="A3" s="71"/>
      <c r="B3" s="29"/>
      <c r="C3" s="29"/>
      <c r="D3" s="29"/>
    </row>
    <row r="4" spans="1:254" ht="33" customHeight="1" x14ac:dyDescent="0.3">
      <c r="A4" s="297" t="s">
        <v>214</v>
      </c>
      <c r="B4" s="297"/>
      <c r="C4" s="297"/>
      <c r="D4" s="297"/>
    </row>
    <row r="5" spans="1:254" ht="12" customHeight="1" x14ac:dyDescent="0.3">
      <c r="A5" s="236"/>
      <c r="B5" s="236"/>
      <c r="C5" s="236"/>
      <c r="D5" s="236"/>
    </row>
    <row r="6" spans="1:254" ht="33" customHeight="1" x14ac:dyDescent="0.3">
      <c r="A6" s="294" t="s">
        <v>0</v>
      </c>
      <c r="B6" s="294" t="s">
        <v>76</v>
      </c>
      <c r="C6" s="301" t="s">
        <v>77</v>
      </c>
      <c r="D6" s="301"/>
    </row>
    <row r="7" spans="1:254" ht="33" customHeight="1" x14ac:dyDescent="0.3">
      <c r="A7" s="294"/>
      <c r="B7" s="294"/>
      <c r="C7" s="117" t="s">
        <v>78</v>
      </c>
      <c r="D7" s="120" t="s">
        <v>79</v>
      </c>
    </row>
    <row r="8" spans="1:254" x14ac:dyDescent="0.3">
      <c r="A8" s="32">
        <v>1</v>
      </c>
      <c r="B8" s="31">
        <v>2</v>
      </c>
      <c r="C8" s="30">
        <v>3</v>
      </c>
      <c r="D8" s="30">
        <v>4</v>
      </c>
    </row>
    <row r="9" spans="1:254" x14ac:dyDescent="0.3">
      <c r="A9" s="32">
        <v>1</v>
      </c>
      <c r="B9" s="85" t="s">
        <v>51</v>
      </c>
      <c r="C9" s="187">
        <v>22944.7</v>
      </c>
      <c r="D9" s="187">
        <v>6013.6</v>
      </c>
    </row>
    <row r="10" spans="1:254" x14ac:dyDescent="0.3">
      <c r="A10" s="32">
        <v>2</v>
      </c>
      <c r="B10" s="84" t="s">
        <v>80</v>
      </c>
      <c r="C10" s="188">
        <v>194</v>
      </c>
      <c r="D10" s="188">
        <v>177.9</v>
      </c>
    </row>
    <row r="11" spans="1:254" x14ac:dyDescent="0.3">
      <c r="A11" s="32">
        <v>3</v>
      </c>
      <c r="B11" s="168" t="s">
        <v>210</v>
      </c>
      <c r="C11" s="188">
        <v>992.6</v>
      </c>
      <c r="D11" s="188">
        <v>732</v>
      </c>
    </row>
    <row r="12" spans="1:254" x14ac:dyDescent="0.3">
      <c r="A12" s="32">
        <v>4</v>
      </c>
      <c r="B12" s="36" t="s">
        <v>81</v>
      </c>
      <c r="C12" s="188">
        <v>912.9</v>
      </c>
      <c r="D12" s="188">
        <v>722.1</v>
      </c>
    </row>
    <row r="13" spans="1:254" x14ac:dyDescent="0.3">
      <c r="A13" s="32">
        <v>5</v>
      </c>
      <c r="B13" s="91" t="s">
        <v>53</v>
      </c>
      <c r="C13" s="188">
        <v>790</v>
      </c>
      <c r="D13" s="188"/>
    </row>
    <row r="14" spans="1:254" x14ac:dyDescent="0.3">
      <c r="A14" s="32">
        <v>6</v>
      </c>
      <c r="B14" s="35" t="s">
        <v>54</v>
      </c>
      <c r="C14" s="188">
        <v>610.5</v>
      </c>
      <c r="D14" s="188">
        <v>192.8</v>
      </c>
    </row>
    <row r="15" spans="1:254" x14ac:dyDescent="0.3">
      <c r="A15" s="32">
        <v>7</v>
      </c>
      <c r="B15" s="35" t="s">
        <v>55</v>
      </c>
      <c r="C15" s="188">
        <v>211.2</v>
      </c>
      <c r="D15" s="188">
        <v>153</v>
      </c>
    </row>
    <row r="16" spans="1:254" x14ac:dyDescent="0.3">
      <c r="A16" s="32">
        <v>8</v>
      </c>
      <c r="B16" s="36" t="s">
        <v>56</v>
      </c>
      <c r="C16" s="188">
        <v>924.9</v>
      </c>
      <c r="D16" s="188">
        <v>732.6</v>
      </c>
    </row>
    <row r="17" spans="1:6" x14ac:dyDescent="0.3">
      <c r="A17" s="32">
        <v>9</v>
      </c>
      <c r="B17" s="36" t="s">
        <v>178</v>
      </c>
      <c r="C17" s="188">
        <v>1065.2</v>
      </c>
      <c r="D17" s="188">
        <v>707.4</v>
      </c>
      <c r="F17" s="33"/>
    </row>
    <row r="18" spans="1:6" x14ac:dyDescent="0.3">
      <c r="A18" s="32">
        <v>10</v>
      </c>
      <c r="B18" s="35" t="s">
        <v>57</v>
      </c>
      <c r="C18" s="188">
        <v>384.5</v>
      </c>
      <c r="D18" s="188">
        <v>277</v>
      </c>
    </row>
    <row r="19" spans="1:6" x14ac:dyDescent="0.3">
      <c r="A19" s="32">
        <v>11</v>
      </c>
      <c r="B19" s="90" t="s">
        <v>211</v>
      </c>
      <c r="C19" s="188">
        <v>373.9</v>
      </c>
      <c r="D19" s="188">
        <v>149.1</v>
      </c>
    </row>
    <row r="20" spans="1:6" x14ac:dyDescent="0.3">
      <c r="A20" s="32">
        <v>12</v>
      </c>
      <c r="B20" s="36" t="s">
        <v>58</v>
      </c>
      <c r="C20" s="188">
        <v>632.1</v>
      </c>
      <c r="D20" s="188">
        <v>560.9</v>
      </c>
    </row>
    <row r="21" spans="1:6" x14ac:dyDescent="0.3">
      <c r="A21" s="32">
        <v>13</v>
      </c>
      <c r="B21" s="36" t="s">
        <v>82</v>
      </c>
      <c r="C21" s="188">
        <v>791.8</v>
      </c>
      <c r="D21" s="188">
        <v>674.5</v>
      </c>
    </row>
    <row r="22" spans="1:6" x14ac:dyDescent="0.3">
      <c r="A22" s="32">
        <v>14</v>
      </c>
      <c r="B22" s="36" t="s">
        <v>83</v>
      </c>
      <c r="C22" s="188">
        <v>1152.8</v>
      </c>
      <c r="D22" s="188">
        <v>930.9</v>
      </c>
    </row>
    <row r="23" spans="1:6" x14ac:dyDescent="0.3">
      <c r="A23" s="32">
        <v>15</v>
      </c>
      <c r="B23" s="36" t="s">
        <v>61</v>
      </c>
      <c r="C23" s="188">
        <v>1086.9000000000001</v>
      </c>
      <c r="D23" s="188">
        <v>859.7</v>
      </c>
    </row>
    <row r="24" spans="1:6" x14ac:dyDescent="0.3">
      <c r="A24" s="32">
        <v>16</v>
      </c>
      <c r="B24" s="36" t="s">
        <v>62</v>
      </c>
      <c r="C24" s="188">
        <v>1025.4000000000001</v>
      </c>
      <c r="D24" s="188">
        <v>791.5</v>
      </c>
    </row>
    <row r="25" spans="1:6" x14ac:dyDescent="0.3">
      <c r="A25" s="32">
        <v>17</v>
      </c>
      <c r="B25" s="36" t="s">
        <v>63</v>
      </c>
      <c r="C25" s="188">
        <v>1103.5999999999999</v>
      </c>
      <c r="D25" s="188">
        <v>872.2</v>
      </c>
    </row>
    <row r="26" spans="1:6" x14ac:dyDescent="0.3">
      <c r="A26" s="32">
        <v>18</v>
      </c>
      <c r="B26" s="36" t="s">
        <v>64</v>
      </c>
      <c r="C26" s="188">
        <v>456.8</v>
      </c>
      <c r="D26" s="188">
        <v>395.6</v>
      </c>
    </row>
    <row r="27" spans="1:6" x14ac:dyDescent="0.3">
      <c r="A27" s="32">
        <v>19</v>
      </c>
      <c r="B27" s="36" t="s">
        <v>84</v>
      </c>
      <c r="C27" s="188">
        <v>747.8</v>
      </c>
      <c r="D27" s="188">
        <v>470.8</v>
      </c>
    </row>
    <row r="28" spans="1:6" x14ac:dyDescent="0.3">
      <c r="A28" s="32">
        <v>20</v>
      </c>
      <c r="B28" s="36" t="s">
        <v>85</v>
      </c>
      <c r="C28" s="188">
        <v>788.1</v>
      </c>
      <c r="D28" s="188">
        <v>627.70000000000005</v>
      </c>
    </row>
    <row r="29" spans="1:6" x14ac:dyDescent="0.3">
      <c r="A29" s="32">
        <v>21</v>
      </c>
      <c r="B29" s="35" t="s">
        <v>68</v>
      </c>
      <c r="C29" s="188">
        <v>1035.8</v>
      </c>
      <c r="D29" s="188">
        <v>663.7</v>
      </c>
    </row>
    <row r="30" spans="1:6" x14ac:dyDescent="0.3">
      <c r="A30" s="32">
        <v>22</v>
      </c>
      <c r="B30" s="35" t="s">
        <v>67</v>
      </c>
      <c r="C30" s="188">
        <v>1108.0999999999999</v>
      </c>
      <c r="D30" s="188">
        <v>720.8</v>
      </c>
    </row>
    <row r="31" spans="1:6" x14ac:dyDescent="0.3">
      <c r="A31" s="32">
        <v>23</v>
      </c>
      <c r="B31" s="35" t="s">
        <v>86</v>
      </c>
      <c r="C31" s="188">
        <v>345.6</v>
      </c>
      <c r="D31" s="188">
        <v>312.39999999999998</v>
      </c>
    </row>
    <row r="32" spans="1:6" x14ac:dyDescent="0.3">
      <c r="A32" s="32">
        <v>24</v>
      </c>
      <c r="B32" s="36" t="s">
        <v>87</v>
      </c>
      <c r="C32" s="188">
        <v>1577.1</v>
      </c>
      <c r="D32" s="188">
        <v>1236.7</v>
      </c>
    </row>
    <row r="33" spans="1:6" x14ac:dyDescent="0.3">
      <c r="A33" s="32">
        <v>25</v>
      </c>
      <c r="B33" s="36" t="s">
        <v>88</v>
      </c>
      <c r="C33" s="188">
        <v>1464.8</v>
      </c>
      <c r="D33" s="188">
        <v>1311.8</v>
      </c>
    </row>
    <row r="34" spans="1:6" x14ac:dyDescent="0.3">
      <c r="A34" s="32">
        <v>26</v>
      </c>
      <c r="B34" s="35" t="s">
        <v>71</v>
      </c>
      <c r="C34" s="188">
        <v>402.5</v>
      </c>
      <c r="D34" s="188">
        <v>337.8</v>
      </c>
    </row>
    <row r="35" spans="1:6" x14ac:dyDescent="0.3">
      <c r="A35" s="32">
        <v>27</v>
      </c>
      <c r="B35" s="35" t="s">
        <v>72</v>
      </c>
      <c r="C35" s="188">
        <v>642.20000000000005</v>
      </c>
      <c r="D35" s="188">
        <v>593.9</v>
      </c>
    </row>
    <row r="36" spans="1:6" x14ac:dyDescent="0.3">
      <c r="A36" s="32">
        <v>28</v>
      </c>
      <c r="B36" s="35" t="s">
        <v>73</v>
      </c>
      <c r="C36" s="188">
        <v>1639.2</v>
      </c>
      <c r="D36" s="188">
        <v>1433.5</v>
      </c>
    </row>
    <row r="37" spans="1:6" x14ac:dyDescent="0.3">
      <c r="A37" s="222">
        <v>29</v>
      </c>
      <c r="B37" s="217" t="s">
        <v>89</v>
      </c>
      <c r="C37" s="223">
        <f>SUM(C9:C36)</f>
        <v>45405</v>
      </c>
      <c r="D37" s="223">
        <f>SUM(D9:D36)</f>
        <v>22651.9</v>
      </c>
    </row>
    <row r="38" spans="1:6" x14ac:dyDescent="0.3">
      <c r="A38" s="71"/>
      <c r="B38" s="189"/>
      <c r="C38" s="72"/>
      <c r="D38" s="72"/>
      <c r="F38" s="252"/>
    </row>
    <row r="39" spans="1:6" x14ac:dyDescent="0.3">
      <c r="A39" s="318" t="s">
        <v>75</v>
      </c>
      <c r="B39" s="318"/>
      <c r="C39" s="318"/>
      <c r="D39" s="318"/>
    </row>
    <row r="40" spans="1:6" x14ac:dyDescent="0.3">
      <c r="C40" s="196"/>
      <c r="E40" s="196"/>
    </row>
    <row r="41" spans="1:6" x14ac:dyDescent="0.3">
      <c r="C41" s="196"/>
      <c r="E41" s="196"/>
    </row>
    <row r="42" spans="1:6" x14ac:dyDescent="0.3">
      <c r="E42" s="196"/>
    </row>
  </sheetData>
  <mergeCells count="7">
    <mergeCell ref="A39:D39"/>
    <mergeCell ref="A4:D4"/>
    <mergeCell ref="A1:D1"/>
    <mergeCell ref="A2:D2"/>
    <mergeCell ref="A6:A7"/>
    <mergeCell ref="B6:B7"/>
    <mergeCell ref="C6:D6"/>
  </mergeCells>
  <conditionalFormatting sqref="C10:C36 C12:D15 D16:D36 C22:D26 C28:D36">
    <cfRule type="cellIs" dxfId="15" priority="19" stopIfTrue="1" operator="equal">
      <formula>0</formula>
    </cfRule>
  </conditionalFormatting>
  <conditionalFormatting sqref="C10:D11 B12:D12 C13:D13 B14:D18 C19:D19 B20:D37 A38:D38 A38:A39">
    <cfRule type="cellIs" dxfId="14" priority="20" stopIfTrue="1" operator="equal">
      <formula>0</formula>
    </cfRule>
  </conditionalFormatting>
  <pageMargins left="1.1811023622047245" right="0.39370078740157483" top="0.78740157480314965" bottom="0.78740157480314965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59999389629810485"/>
  </sheetPr>
  <dimension ref="A1:IT49"/>
  <sheetViews>
    <sheetView topLeftCell="A31" zoomScale="154" zoomScaleNormal="154" workbookViewId="0">
      <selection activeCell="I27" sqref="I27"/>
    </sheetView>
  </sheetViews>
  <sheetFormatPr defaultColWidth="9.140625" defaultRowHeight="15" x14ac:dyDescent="0.3"/>
  <cols>
    <col min="1" max="1" width="5.140625" style="5" customWidth="1"/>
    <col min="2" max="2" width="62.85546875" style="5" customWidth="1"/>
    <col min="3" max="3" width="11.5703125" style="5" customWidth="1"/>
    <col min="4" max="4" width="12.7109375" style="5" customWidth="1"/>
    <col min="5" max="16384" width="9.140625" style="5"/>
  </cols>
  <sheetData>
    <row r="1" spans="1:254" s="28" customFormat="1" ht="17.45" customHeight="1" x14ac:dyDescent="0.3">
      <c r="A1" s="306" t="s">
        <v>283</v>
      </c>
      <c r="B1" s="306"/>
      <c r="C1" s="306"/>
      <c r="D1" s="306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7"/>
      <c r="AH1" s="247"/>
      <c r="AI1" s="247"/>
      <c r="AJ1" s="247"/>
      <c r="AK1" s="247"/>
      <c r="AL1" s="247"/>
      <c r="AM1" s="247"/>
      <c r="AN1" s="247"/>
      <c r="AO1" s="247"/>
      <c r="AP1" s="247"/>
      <c r="AQ1" s="247"/>
      <c r="AR1" s="247"/>
      <c r="AS1" s="247"/>
      <c r="AT1" s="247"/>
      <c r="AU1" s="247"/>
      <c r="AV1" s="247"/>
      <c r="AW1" s="247"/>
      <c r="AX1" s="247"/>
      <c r="AY1" s="247"/>
      <c r="AZ1" s="247"/>
      <c r="BA1" s="247"/>
      <c r="BB1" s="247"/>
      <c r="BC1" s="247"/>
      <c r="BD1" s="247"/>
      <c r="BE1" s="247"/>
      <c r="BF1" s="247"/>
      <c r="BG1" s="247"/>
      <c r="BH1" s="247"/>
      <c r="BI1" s="247"/>
      <c r="BJ1" s="247"/>
      <c r="BK1" s="247"/>
      <c r="BL1" s="247"/>
      <c r="BM1" s="247"/>
      <c r="BN1" s="247"/>
      <c r="BO1" s="247"/>
      <c r="BP1" s="247"/>
      <c r="BQ1" s="247"/>
      <c r="BR1" s="247"/>
      <c r="BS1" s="247"/>
      <c r="BT1" s="247"/>
      <c r="BU1" s="247"/>
      <c r="BV1" s="247"/>
      <c r="BW1" s="247"/>
      <c r="BX1" s="247"/>
      <c r="BY1" s="247"/>
      <c r="BZ1" s="247"/>
      <c r="CA1" s="247"/>
      <c r="CB1" s="247"/>
      <c r="CC1" s="247"/>
      <c r="CD1" s="247"/>
      <c r="CE1" s="247"/>
      <c r="CF1" s="247"/>
      <c r="CG1" s="247"/>
      <c r="CH1" s="247"/>
      <c r="CI1" s="247"/>
      <c r="CJ1" s="247"/>
      <c r="CK1" s="247"/>
      <c r="CL1" s="247"/>
      <c r="CM1" s="247"/>
      <c r="CN1" s="247"/>
      <c r="CO1" s="247"/>
      <c r="CP1" s="247"/>
      <c r="CQ1" s="247"/>
      <c r="CR1" s="247"/>
      <c r="CS1" s="247"/>
      <c r="CT1" s="247"/>
      <c r="CU1" s="247"/>
      <c r="CV1" s="247"/>
      <c r="CW1" s="247"/>
      <c r="CX1" s="247"/>
      <c r="CY1" s="247"/>
      <c r="CZ1" s="247"/>
      <c r="DA1" s="247"/>
      <c r="DB1" s="247"/>
      <c r="DC1" s="247"/>
      <c r="DD1" s="247"/>
      <c r="DE1" s="247"/>
      <c r="DF1" s="247"/>
      <c r="DG1" s="247"/>
      <c r="DH1" s="247"/>
      <c r="DI1" s="247"/>
      <c r="DJ1" s="247"/>
      <c r="DK1" s="247"/>
      <c r="DL1" s="247"/>
      <c r="DM1" s="247"/>
      <c r="DN1" s="247"/>
      <c r="DO1" s="247"/>
      <c r="DP1" s="247"/>
      <c r="DQ1" s="247"/>
      <c r="DR1" s="247"/>
      <c r="DS1" s="247"/>
      <c r="DT1" s="247"/>
      <c r="DU1" s="247"/>
      <c r="DV1" s="247"/>
      <c r="DW1" s="247"/>
      <c r="DX1" s="247"/>
      <c r="DY1" s="247"/>
      <c r="DZ1" s="247"/>
      <c r="EA1" s="247"/>
      <c r="EB1" s="247"/>
      <c r="EC1" s="247"/>
      <c r="ED1" s="247"/>
      <c r="EE1" s="247"/>
      <c r="EF1" s="247"/>
      <c r="EG1" s="247"/>
      <c r="EH1" s="247"/>
      <c r="EI1" s="247"/>
      <c r="EJ1" s="247"/>
      <c r="EK1" s="247"/>
      <c r="EL1" s="247"/>
      <c r="EM1" s="247"/>
      <c r="EN1" s="247"/>
      <c r="EO1" s="247"/>
      <c r="EP1" s="247"/>
      <c r="EQ1" s="247"/>
      <c r="ER1" s="247"/>
      <c r="ES1" s="247"/>
      <c r="ET1" s="247"/>
      <c r="EU1" s="247"/>
      <c r="EV1" s="247"/>
      <c r="EW1" s="247"/>
      <c r="EX1" s="247"/>
      <c r="EY1" s="247"/>
      <c r="EZ1" s="247"/>
      <c r="FA1" s="247"/>
      <c r="FB1" s="247"/>
      <c r="FC1" s="247"/>
      <c r="FD1" s="247"/>
      <c r="FE1" s="247"/>
      <c r="FF1" s="247"/>
      <c r="FG1" s="247"/>
      <c r="FH1" s="247"/>
      <c r="FI1" s="247"/>
      <c r="FJ1" s="247"/>
      <c r="FK1" s="247"/>
      <c r="FL1" s="247"/>
      <c r="FM1" s="247"/>
      <c r="FN1" s="247"/>
      <c r="FO1" s="247"/>
      <c r="FP1" s="247"/>
      <c r="FQ1" s="247"/>
      <c r="FR1" s="247"/>
      <c r="FS1" s="247"/>
      <c r="FT1" s="247"/>
      <c r="FU1" s="247"/>
      <c r="FV1" s="247"/>
      <c r="FW1" s="247"/>
      <c r="FX1" s="247"/>
      <c r="FY1" s="247"/>
      <c r="FZ1" s="247"/>
      <c r="GA1" s="247"/>
      <c r="GB1" s="247"/>
      <c r="GC1" s="247"/>
      <c r="GD1" s="247"/>
      <c r="GE1" s="247"/>
      <c r="GF1" s="247"/>
      <c r="GG1" s="247"/>
      <c r="GH1" s="247"/>
      <c r="GI1" s="247"/>
      <c r="GJ1" s="247"/>
      <c r="GK1" s="247"/>
      <c r="GL1" s="247"/>
      <c r="GM1" s="247"/>
      <c r="GN1" s="247"/>
      <c r="GO1" s="247"/>
      <c r="GP1" s="247"/>
      <c r="GQ1" s="247"/>
      <c r="GR1" s="247"/>
      <c r="GS1" s="247"/>
      <c r="GT1" s="247"/>
      <c r="GU1" s="247"/>
      <c r="GV1" s="247"/>
      <c r="GW1" s="247"/>
      <c r="GX1" s="247"/>
      <c r="GY1" s="247"/>
      <c r="GZ1" s="247"/>
      <c r="HA1" s="247"/>
      <c r="HB1" s="247"/>
      <c r="HC1" s="247"/>
      <c r="HD1" s="247"/>
      <c r="HE1" s="247"/>
      <c r="HF1" s="247"/>
      <c r="HG1" s="247"/>
      <c r="HH1" s="247"/>
      <c r="HI1" s="247"/>
      <c r="HJ1" s="247"/>
      <c r="HK1" s="247"/>
      <c r="HL1" s="247"/>
      <c r="HM1" s="247"/>
      <c r="HN1" s="247"/>
      <c r="HO1" s="247"/>
      <c r="HP1" s="247"/>
      <c r="HQ1" s="247"/>
      <c r="HR1" s="247"/>
      <c r="HS1" s="247"/>
      <c r="HT1" s="247"/>
      <c r="HU1" s="247"/>
      <c r="HV1" s="247"/>
      <c r="HW1" s="247"/>
      <c r="HX1" s="247"/>
      <c r="HY1" s="247"/>
      <c r="HZ1" s="247"/>
      <c r="IA1" s="247"/>
      <c r="IB1" s="247"/>
      <c r="IC1" s="247"/>
      <c r="ID1" s="247"/>
      <c r="IE1" s="247"/>
      <c r="IF1" s="247"/>
      <c r="IG1" s="247"/>
      <c r="IH1" s="247"/>
      <c r="II1" s="247"/>
      <c r="IJ1" s="247"/>
      <c r="IK1" s="247"/>
      <c r="IL1" s="247"/>
      <c r="IM1" s="247"/>
      <c r="IN1" s="247"/>
      <c r="IO1" s="247"/>
      <c r="IP1" s="247"/>
      <c r="IQ1" s="247"/>
      <c r="IR1" s="247"/>
      <c r="IS1" s="247"/>
      <c r="IT1" s="247"/>
    </row>
    <row r="2" spans="1:254" s="28" customFormat="1" ht="17.45" customHeight="1" x14ac:dyDescent="0.3">
      <c r="A2" s="306" t="s">
        <v>284</v>
      </c>
      <c r="B2" s="306"/>
      <c r="C2" s="306"/>
      <c r="D2" s="306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7"/>
      <c r="AH2" s="247"/>
      <c r="AI2" s="247"/>
      <c r="AJ2" s="247"/>
      <c r="AK2" s="247"/>
      <c r="AL2" s="247"/>
      <c r="AM2" s="247"/>
      <c r="AN2" s="247"/>
      <c r="AO2" s="247"/>
      <c r="AP2" s="247"/>
      <c r="AQ2" s="247"/>
      <c r="AR2" s="247"/>
      <c r="AS2" s="247"/>
      <c r="AT2" s="247"/>
      <c r="AU2" s="247"/>
      <c r="AV2" s="247"/>
      <c r="AW2" s="247"/>
      <c r="AX2" s="247"/>
      <c r="AY2" s="247"/>
      <c r="AZ2" s="247"/>
      <c r="BA2" s="247"/>
      <c r="BB2" s="247"/>
      <c r="BC2" s="247"/>
      <c r="BD2" s="247"/>
      <c r="BE2" s="247"/>
      <c r="BF2" s="247"/>
      <c r="BG2" s="247"/>
      <c r="BH2" s="247"/>
      <c r="BI2" s="247"/>
      <c r="BJ2" s="247"/>
      <c r="BK2" s="247"/>
      <c r="BL2" s="247"/>
      <c r="BM2" s="247"/>
      <c r="BN2" s="247"/>
      <c r="BO2" s="247"/>
      <c r="BP2" s="247"/>
      <c r="BQ2" s="247"/>
      <c r="BR2" s="247"/>
      <c r="BS2" s="247"/>
      <c r="BT2" s="247"/>
      <c r="BU2" s="247"/>
      <c r="BV2" s="247"/>
      <c r="BW2" s="247"/>
      <c r="BX2" s="247"/>
      <c r="BY2" s="247"/>
      <c r="BZ2" s="247"/>
      <c r="CA2" s="247"/>
      <c r="CB2" s="247"/>
      <c r="CC2" s="247"/>
      <c r="CD2" s="247"/>
      <c r="CE2" s="247"/>
      <c r="CF2" s="247"/>
      <c r="CG2" s="247"/>
      <c r="CH2" s="247"/>
      <c r="CI2" s="247"/>
      <c r="CJ2" s="247"/>
      <c r="CK2" s="247"/>
      <c r="CL2" s="247"/>
      <c r="CM2" s="247"/>
      <c r="CN2" s="247"/>
      <c r="CO2" s="247"/>
      <c r="CP2" s="247"/>
      <c r="CQ2" s="247"/>
      <c r="CR2" s="247"/>
      <c r="CS2" s="247"/>
      <c r="CT2" s="247"/>
      <c r="CU2" s="247"/>
      <c r="CV2" s="247"/>
      <c r="CW2" s="247"/>
      <c r="CX2" s="247"/>
      <c r="CY2" s="247"/>
      <c r="CZ2" s="247"/>
      <c r="DA2" s="247"/>
      <c r="DB2" s="247"/>
      <c r="DC2" s="247"/>
      <c r="DD2" s="247"/>
      <c r="DE2" s="247"/>
      <c r="DF2" s="247"/>
      <c r="DG2" s="247"/>
      <c r="DH2" s="247"/>
      <c r="DI2" s="247"/>
      <c r="DJ2" s="247"/>
      <c r="DK2" s="247"/>
      <c r="DL2" s="247"/>
      <c r="DM2" s="247"/>
      <c r="DN2" s="247"/>
      <c r="DO2" s="247"/>
      <c r="DP2" s="247"/>
      <c r="DQ2" s="247"/>
      <c r="DR2" s="247"/>
      <c r="DS2" s="247"/>
      <c r="DT2" s="247"/>
      <c r="DU2" s="247"/>
      <c r="DV2" s="247"/>
      <c r="DW2" s="247"/>
      <c r="DX2" s="247"/>
      <c r="DY2" s="247"/>
      <c r="DZ2" s="247"/>
      <c r="EA2" s="247"/>
      <c r="EB2" s="247"/>
      <c r="EC2" s="247"/>
      <c r="ED2" s="247"/>
      <c r="EE2" s="247"/>
      <c r="EF2" s="247"/>
      <c r="EG2" s="247"/>
      <c r="EH2" s="247"/>
      <c r="EI2" s="247"/>
      <c r="EJ2" s="247"/>
      <c r="EK2" s="247"/>
      <c r="EL2" s="247"/>
      <c r="EM2" s="247"/>
      <c r="EN2" s="247"/>
      <c r="EO2" s="247"/>
      <c r="EP2" s="247"/>
      <c r="EQ2" s="247"/>
      <c r="ER2" s="247"/>
      <c r="ES2" s="247"/>
      <c r="ET2" s="247"/>
      <c r="EU2" s="247"/>
      <c r="EV2" s="247"/>
      <c r="EW2" s="247"/>
      <c r="EX2" s="247"/>
      <c r="EY2" s="247"/>
      <c r="EZ2" s="247"/>
      <c r="FA2" s="247"/>
      <c r="FB2" s="247"/>
      <c r="FC2" s="247"/>
      <c r="FD2" s="247"/>
      <c r="FE2" s="247"/>
      <c r="FF2" s="247"/>
      <c r="FG2" s="247"/>
      <c r="FH2" s="247"/>
      <c r="FI2" s="247"/>
      <c r="FJ2" s="247"/>
      <c r="FK2" s="247"/>
      <c r="FL2" s="247"/>
      <c r="FM2" s="247"/>
      <c r="FN2" s="247"/>
      <c r="FO2" s="247"/>
      <c r="FP2" s="247"/>
      <c r="FQ2" s="247"/>
      <c r="FR2" s="247"/>
      <c r="FS2" s="247"/>
      <c r="FT2" s="247"/>
      <c r="FU2" s="247"/>
      <c r="FV2" s="247"/>
      <c r="FW2" s="247"/>
      <c r="FX2" s="247"/>
      <c r="FY2" s="247"/>
      <c r="FZ2" s="247"/>
      <c r="GA2" s="247"/>
      <c r="GB2" s="247"/>
      <c r="GC2" s="247"/>
      <c r="GD2" s="247"/>
      <c r="GE2" s="247"/>
      <c r="GF2" s="247"/>
      <c r="GG2" s="247"/>
      <c r="GH2" s="247"/>
      <c r="GI2" s="247"/>
      <c r="GJ2" s="247"/>
      <c r="GK2" s="247"/>
      <c r="GL2" s="247"/>
      <c r="GM2" s="247"/>
      <c r="GN2" s="247"/>
      <c r="GO2" s="247"/>
      <c r="GP2" s="247"/>
      <c r="GQ2" s="247"/>
      <c r="GR2" s="247"/>
      <c r="GS2" s="247"/>
      <c r="GT2" s="247"/>
      <c r="GU2" s="247"/>
      <c r="GV2" s="247"/>
      <c r="GW2" s="247"/>
      <c r="GX2" s="247"/>
      <c r="GY2" s="247"/>
      <c r="GZ2" s="247"/>
      <c r="HA2" s="247"/>
      <c r="HB2" s="247"/>
      <c r="HC2" s="247"/>
      <c r="HD2" s="247"/>
      <c r="HE2" s="247"/>
      <c r="HF2" s="247"/>
      <c r="HG2" s="247"/>
      <c r="HH2" s="247"/>
      <c r="HI2" s="247"/>
      <c r="HJ2" s="247"/>
      <c r="HK2" s="247"/>
      <c r="HL2" s="247"/>
      <c r="HM2" s="247"/>
      <c r="HN2" s="247"/>
      <c r="HO2" s="247"/>
      <c r="HP2" s="247"/>
      <c r="HQ2" s="247"/>
      <c r="HR2" s="247"/>
      <c r="HS2" s="247"/>
      <c r="HT2" s="247"/>
      <c r="HU2" s="247"/>
      <c r="HV2" s="247"/>
      <c r="HW2" s="247"/>
      <c r="HX2" s="247"/>
      <c r="HY2" s="247"/>
      <c r="HZ2" s="247"/>
      <c r="IA2" s="247"/>
      <c r="IB2" s="247"/>
      <c r="IC2" s="247"/>
      <c r="ID2" s="247"/>
      <c r="IE2" s="247"/>
      <c r="IF2" s="247"/>
      <c r="IG2" s="247"/>
      <c r="IH2" s="247"/>
      <c r="II2" s="247"/>
      <c r="IJ2" s="247"/>
      <c r="IK2" s="247"/>
      <c r="IL2" s="247"/>
      <c r="IM2" s="247"/>
      <c r="IN2" s="247"/>
      <c r="IO2" s="247"/>
      <c r="IP2" s="247"/>
      <c r="IQ2" s="247"/>
      <c r="IR2" s="247"/>
      <c r="IS2" s="247"/>
      <c r="IT2" s="247"/>
    </row>
    <row r="3" spans="1:254" ht="10.15" customHeight="1" x14ac:dyDescent="0.3">
      <c r="A3" s="312"/>
      <c r="B3" s="312"/>
      <c r="C3" s="312"/>
      <c r="D3" s="312"/>
    </row>
    <row r="4" spans="1:254" ht="34.15" customHeight="1" x14ac:dyDescent="0.3">
      <c r="A4" s="320" t="s">
        <v>215</v>
      </c>
      <c r="B4" s="320"/>
      <c r="C4" s="320"/>
      <c r="D4" s="320"/>
    </row>
    <row r="5" spans="1:254" ht="13.9" customHeight="1" x14ac:dyDescent="0.3">
      <c r="A5" s="248"/>
      <c r="B5" s="248"/>
      <c r="C5" s="248"/>
      <c r="D5" s="248"/>
    </row>
    <row r="6" spans="1:254" ht="20.45" customHeight="1" x14ac:dyDescent="0.3">
      <c r="A6" s="286" t="s">
        <v>0</v>
      </c>
      <c r="B6" s="286" t="s">
        <v>76</v>
      </c>
      <c r="C6" s="301" t="s">
        <v>77</v>
      </c>
      <c r="D6" s="301"/>
    </row>
    <row r="7" spans="1:254" ht="32.450000000000003" customHeight="1" x14ac:dyDescent="0.3">
      <c r="A7" s="287"/>
      <c r="B7" s="287"/>
      <c r="C7" s="117" t="s">
        <v>78</v>
      </c>
      <c r="D7" s="116" t="s">
        <v>79</v>
      </c>
    </row>
    <row r="8" spans="1:254" x14ac:dyDescent="0.3">
      <c r="A8" s="1">
        <v>1</v>
      </c>
      <c r="B8" s="2">
        <v>2</v>
      </c>
      <c r="C8" s="2">
        <v>3</v>
      </c>
      <c r="D8" s="2">
        <v>4</v>
      </c>
    </row>
    <row r="9" spans="1:254" x14ac:dyDescent="0.3">
      <c r="A9" s="7">
        <v>1</v>
      </c>
      <c r="B9" s="86" t="s">
        <v>90</v>
      </c>
      <c r="C9" s="94">
        <f>C10+C11+C12+C13+C14+C15+C16+C17+C18+C19+C20+C21+C22+C23+C24+C27+C25+C26</f>
        <v>1911.1159999999998</v>
      </c>
      <c r="D9" s="94">
        <f>D10+D11+D12+D13+D14+D15+D16+D17+D18+D19+D20+D21+D22+D23+D24+D27+D25+D26</f>
        <v>653.6</v>
      </c>
    </row>
    <row r="10" spans="1:254" x14ac:dyDescent="0.3">
      <c r="A10" s="7">
        <v>2</v>
      </c>
      <c r="B10" s="12" t="s">
        <v>91</v>
      </c>
      <c r="C10" s="113">
        <v>3.8</v>
      </c>
      <c r="D10" s="13">
        <v>3.1</v>
      </c>
    </row>
    <row r="11" spans="1:254" x14ac:dyDescent="0.3">
      <c r="A11" s="7">
        <v>3</v>
      </c>
      <c r="B11" s="12" t="s">
        <v>92</v>
      </c>
      <c r="C11" s="13">
        <v>8.6999999999999993</v>
      </c>
      <c r="D11" s="13">
        <v>7.3</v>
      </c>
    </row>
    <row r="12" spans="1:254" x14ac:dyDescent="0.3">
      <c r="A12" s="7">
        <v>4</v>
      </c>
      <c r="B12" s="12" t="s">
        <v>93</v>
      </c>
      <c r="C12" s="13">
        <v>25.9</v>
      </c>
      <c r="D12" s="13">
        <v>16.899999999999999</v>
      </c>
    </row>
    <row r="13" spans="1:254" x14ac:dyDescent="0.3">
      <c r="A13" s="7">
        <v>5</v>
      </c>
      <c r="B13" s="12" t="s">
        <v>94</v>
      </c>
      <c r="C13" s="13">
        <v>9</v>
      </c>
      <c r="D13" s="13">
        <v>8.9</v>
      </c>
    </row>
    <row r="14" spans="1:254" x14ac:dyDescent="0.3">
      <c r="A14" s="7">
        <v>6</v>
      </c>
      <c r="B14" s="12" t="s">
        <v>95</v>
      </c>
      <c r="C14" s="13">
        <v>25.4</v>
      </c>
      <c r="D14" s="13">
        <v>22.7</v>
      </c>
    </row>
    <row r="15" spans="1:254" x14ac:dyDescent="0.3">
      <c r="A15" s="7">
        <v>7</v>
      </c>
      <c r="B15" s="12" t="s">
        <v>96</v>
      </c>
      <c r="C15" s="13">
        <v>0.3</v>
      </c>
      <c r="D15" s="13">
        <v>0.3</v>
      </c>
    </row>
    <row r="16" spans="1:254" ht="30" x14ac:dyDescent="0.3">
      <c r="A16" s="7">
        <v>8</v>
      </c>
      <c r="B16" s="12" t="s">
        <v>201</v>
      </c>
      <c r="C16" s="13">
        <v>1.9</v>
      </c>
      <c r="D16" s="13">
        <v>1.5</v>
      </c>
    </row>
    <row r="17" spans="1:4" ht="26.65" customHeight="1" x14ac:dyDescent="0.3">
      <c r="A17" s="7">
        <v>9</v>
      </c>
      <c r="B17" s="12" t="s">
        <v>97</v>
      </c>
      <c r="C17" s="13">
        <v>0.1</v>
      </c>
      <c r="D17" s="13"/>
    </row>
    <row r="18" spans="1:4" ht="30" x14ac:dyDescent="0.3">
      <c r="A18" s="7">
        <v>10</v>
      </c>
      <c r="B18" s="12" t="s">
        <v>98</v>
      </c>
      <c r="C18" s="13">
        <v>48.8</v>
      </c>
      <c r="D18" s="13">
        <v>30.2</v>
      </c>
    </row>
    <row r="19" spans="1:4" x14ac:dyDescent="0.3">
      <c r="A19" s="7">
        <v>11</v>
      </c>
      <c r="B19" s="12" t="s">
        <v>99</v>
      </c>
      <c r="C19" s="13">
        <v>44.8</v>
      </c>
      <c r="D19" s="13">
        <v>41.8</v>
      </c>
    </row>
    <row r="20" spans="1:4" ht="30" x14ac:dyDescent="0.3">
      <c r="A20" s="7">
        <v>12</v>
      </c>
      <c r="B20" s="12" t="s">
        <v>199</v>
      </c>
      <c r="C20" s="13">
        <v>66.5</v>
      </c>
      <c r="D20" s="114">
        <v>65</v>
      </c>
    </row>
    <row r="21" spans="1:4" x14ac:dyDescent="0.3">
      <c r="A21" s="7">
        <v>13</v>
      </c>
      <c r="B21" s="12" t="s">
        <v>100</v>
      </c>
      <c r="C21" s="13">
        <v>40.4</v>
      </c>
      <c r="D21" s="114">
        <v>27.9</v>
      </c>
    </row>
    <row r="22" spans="1:4" x14ac:dyDescent="0.3">
      <c r="A22" s="7">
        <v>14</v>
      </c>
      <c r="B22" s="12" t="s">
        <v>101</v>
      </c>
      <c r="C22" s="13">
        <v>44.2</v>
      </c>
      <c r="D22" s="114"/>
    </row>
    <row r="23" spans="1:4" ht="30" x14ac:dyDescent="0.3">
      <c r="A23" s="7">
        <v>15</v>
      </c>
      <c r="B23" s="12" t="s">
        <v>102</v>
      </c>
      <c r="C23" s="13">
        <v>81.099999999999994</v>
      </c>
      <c r="D23" s="13"/>
    </row>
    <row r="24" spans="1:4" x14ac:dyDescent="0.3">
      <c r="A24" s="7">
        <v>16</v>
      </c>
      <c r="B24" s="164" t="s">
        <v>103</v>
      </c>
      <c r="C24" s="13">
        <v>36.1</v>
      </c>
      <c r="D24" s="13">
        <v>31.5</v>
      </c>
    </row>
    <row r="25" spans="1:4" ht="42" customHeight="1" x14ac:dyDescent="0.3">
      <c r="A25" s="7">
        <v>17</v>
      </c>
      <c r="B25" s="42" t="s">
        <v>189</v>
      </c>
      <c r="C25" s="13">
        <v>36.456000000000003</v>
      </c>
      <c r="D25" s="13">
        <v>35.9</v>
      </c>
    </row>
    <row r="26" spans="1:4" x14ac:dyDescent="0.3">
      <c r="A26" s="7">
        <v>18</v>
      </c>
      <c r="B26" s="167" t="s">
        <v>109</v>
      </c>
      <c r="C26" s="113">
        <v>30.56</v>
      </c>
      <c r="D26" s="13">
        <v>15.6</v>
      </c>
    </row>
    <row r="27" spans="1:4" x14ac:dyDescent="0.3">
      <c r="A27" s="7">
        <v>19</v>
      </c>
      <c r="B27" s="137" t="s">
        <v>104</v>
      </c>
      <c r="C27" s="129">
        <f>C28+C29+C30+C31+C32</f>
        <v>1407.1</v>
      </c>
      <c r="D27" s="129">
        <f>D28+D29+D30+D31+D32</f>
        <v>345</v>
      </c>
    </row>
    <row r="28" spans="1:4" x14ac:dyDescent="0.3">
      <c r="A28" s="7">
        <v>20</v>
      </c>
      <c r="B28" s="130" t="s">
        <v>105</v>
      </c>
      <c r="C28" s="13">
        <v>153.80000000000001</v>
      </c>
      <c r="D28" s="13">
        <v>3.5</v>
      </c>
    </row>
    <row r="29" spans="1:4" ht="30" x14ac:dyDescent="0.3">
      <c r="A29" s="7">
        <v>21</v>
      </c>
      <c r="B29" s="130" t="s">
        <v>173</v>
      </c>
      <c r="C29" s="13">
        <v>4.0999999999999996</v>
      </c>
      <c r="D29" s="13"/>
    </row>
    <row r="30" spans="1:4" x14ac:dyDescent="0.3">
      <c r="A30" s="7">
        <v>22</v>
      </c>
      <c r="B30" s="130" t="s">
        <v>106</v>
      </c>
      <c r="C30" s="13">
        <v>337</v>
      </c>
      <c r="D30" s="13">
        <v>8.5</v>
      </c>
    </row>
    <row r="31" spans="1:4" x14ac:dyDescent="0.3">
      <c r="A31" s="7">
        <v>23</v>
      </c>
      <c r="B31" s="130" t="s">
        <v>107</v>
      </c>
      <c r="C31" s="13">
        <v>908.9</v>
      </c>
      <c r="D31" s="13">
        <v>329.8</v>
      </c>
    </row>
    <row r="32" spans="1:4" x14ac:dyDescent="0.3">
      <c r="A32" s="7">
        <v>24</v>
      </c>
      <c r="B32" s="34" t="s">
        <v>108</v>
      </c>
      <c r="C32" s="13">
        <v>3.3</v>
      </c>
      <c r="D32" s="13">
        <v>3.2</v>
      </c>
    </row>
    <row r="33" spans="1:13" ht="33" customHeight="1" x14ac:dyDescent="0.3">
      <c r="A33" s="7">
        <v>25</v>
      </c>
      <c r="B33" s="87" t="s">
        <v>110</v>
      </c>
      <c r="C33" s="144">
        <f>C34+C35</f>
        <v>189.5</v>
      </c>
      <c r="D33" s="144">
        <f>D34+D35</f>
        <v>148.19999999999999</v>
      </c>
    </row>
    <row r="34" spans="1:13" ht="49.9" customHeight="1" x14ac:dyDescent="0.3">
      <c r="A34" s="7">
        <v>26</v>
      </c>
      <c r="B34" s="139" t="s">
        <v>174</v>
      </c>
      <c r="C34" s="138">
        <v>137.91999999999999</v>
      </c>
      <c r="D34" s="98">
        <v>124.7</v>
      </c>
      <c r="E34" s="249"/>
      <c r="F34" s="249"/>
      <c r="G34" s="249"/>
      <c r="H34" s="249"/>
      <c r="I34" s="249"/>
      <c r="J34" s="249"/>
      <c r="K34" s="249"/>
      <c r="L34" s="249"/>
      <c r="M34" s="249"/>
    </row>
    <row r="35" spans="1:13" ht="30" x14ac:dyDescent="0.3">
      <c r="A35" s="7">
        <v>27</v>
      </c>
      <c r="B35" s="121" t="s">
        <v>202</v>
      </c>
      <c r="C35" s="145">
        <v>51.58</v>
      </c>
      <c r="D35" s="163">
        <v>23.5</v>
      </c>
    </row>
    <row r="36" spans="1:13" x14ac:dyDescent="0.3">
      <c r="A36" s="7">
        <v>28</v>
      </c>
      <c r="B36" s="14" t="s">
        <v>111</v>
      </c>
      <c r="C36" s="39">
        <f>ROUND(C37,1)</f>
        <v>220</v>
      </c>
      <c r="D36" s="94">
        <f>ROUND(D37,1)</f>
        <v>213.8</v>
      </c>
    </row>
    <row r="37" spans="1:13" x14ac:dyDescent="0.3">
      <c r="A37" s="7">
        <v>29</v>
      </c>
      <c r="B37" s="12" t="s">
        <v>112</v>
      </c>
      <c r="C37" s="13">
        <v>220</v>
      </c>
      <c r="D37" s="13">
        <v>213.8</v>
      </c>
    </row>
    <row r="38" spans="1:13" x14ac:dyDescent="0.3">
      <c r="A38" s="224">
        <v>30</v>
      </c>
      <c r="B38" s="225" t="s">
        <v>89</v>
      </c>
      <c r="C38" s="226">
        <f>C9+C33+C36</f>
        <v>2320.616</v>
      </c>
      <c r="D38" s="226">
        <f>D9+D33+D36</f>
        <v>1015.5999999999999</v>
      </c>
    </row>
    <row r="39" spans="1:13" x14ac:dyDescent="0.3">
      <c r="A39" s="108"/>
      <c r="B39" s="17"/>
      <c r="C39" s="109"/>
      <c r="D39" s="109"/>
    </row>
    <row r="40" spans="1:13" x14ac:dyDescent="0.3">
      <c r="A40" s="319" t="s">
        <v>113</v>
      </c>
      <c r="B40" s="319"/>
      <c r="C40" s="319"/>
      <c r="D40" s="319"/>
    </row>
    <row r="41" spans="1:13" x14ac:dyDescent="0.3">
      <c r="C41" s="197"/>
    </row>
    <row r="42" spans="1:13" x14ac:dyDescent="0.3">
      <c r="C42" s="18"/>
      <c r="D42" s="18"/>
    </row>
    <row r="43" spans="1:13" x14ac:dyDescent="0.3">
      <c r="C43" s="19"/>
    </row>
    <row r="44" spans="1:13" x14ac:dyDescent="0.3">
      <c r="C44" s="18"/>
      <c r="D44" s="19"/>
    </row>
    <row r="45" spans="1:13" x14ac:dyDescent="0.3">
      <c r="C45" s="197"/>
      <c r="D45" s="19"/>
    </row>
    <row r="46" spans="1:13" x14ac:dyDescent="0.3">
      <c r="C46" s="18"/>
    </row>
    <row r="47" spans="1:13" x14ac:dyDescent="0.3">
      <c r="C47" s="18"/>
    </row>
    <row r="48" spans="1:13" x14ac:dyDescent="0.3">
      <c r="C48" s="197"/>
    </row>
    <row r="49" spans="3:3" x14ac:dyDescent="0.3">
      <c r="C49" s="198"/>
    </row>
  </sheetData>
  <mergeCells count="8">
    <mergeCell ref="A40:D40"/>
    <mergeCell ref="A2:D2"/>
    <mergeCell ref="A3:D3"/>
    <mergeCell ref="A4:D4"/>
    <mergeCell ref="A1:D1"/>
    <mergeCell ref="A6:A7"/>
    <mergeCell ref="B6:B7"/>
    <mergeCell ref="C6:D6"/>
  </mergeCells>
  <pageMargins left="1.1811023622047245" right="0.39370078740157483" top="0.78740157480314965" bottom="0.78740157480314965" header="0.31496062992125984" footer="0.31496062992125984"/>
  <pageSetup paperSize="9" orientation="portrait" r:id="rId1"/>
  <headerFooter differentFirst="1">
    <oddHeader>&amp;C&amp;P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D7224-4A0F-42E2-AC98-16CAE4DD420F}">
  <sheetPr>
    <tabColor theme="9" tint="0.59999389629810485"/>
  </sheetPr>
  <dimension ref="A1:D46"/>
  <sheetViews>
    <sheetView topLeftCell="A28" zoomScale="160" zoomScaleNormal="160" workbookViewId="0">
      <selection activeCell="B45" sqref="B45:D45"/>
    </sheetView>
  </sheetViews>
  <sheetFormatPr defaultRowHeight="15" x14ac:dyDescent="0.3"/>
  <cols>
    <col min="1" max="1" width="4.42578125" style="28" customWidth="1"/>
    <col min="2" max="2" width="58" style="28" customWidth="1"/>
    <col min="3" max="3" width="13.42578125" style="28" customWidth="1"/>
    <col min="4" max="4" width="14.85546875" style="28" customWidth="1"/>
    <col min="5" max="16384" width="9.140625" style="28"/>
  </cols>
  <sheetData>
    <row r="1" spans="1:4" x14ac:dyDescent="0.3">
      <c r="A1" s="306" t="s">
        <v>285</v>
      </c>
      <c r="B1" s="306"/>
      <c r="C1" s="306"/>
      <c r="D1" s="306"/>
    </row>
    <row r="2" spans="1:4" x14ac:dyDescent="0.3">
      <c r="A2" s="306" t="s">
        <v>286</v>
      </c>
      <c r="B2" s="306"/>
      <c r="C2" s="306"/>
      <c r="D2" s="306"/>
    </row>
    <row r="3" spans="1:4" ht="11.45" customHeight="1" x14ac:dyDescent="0.3">
      <c r="A3" s="5"/>
      <c r="B3" s="5"/>
      <c r="C3" s="5"/>
      <c r="D3" s="5"/>
    </row>
    <row r="4" spans="1:4" ht="62.45" customHeight="1" x14ac:dyDescent="0.3">
      <c r="A4" s="322" t="s">
        <v>216</v>
      </c>
      <c r="B4" s="322"/>
      <c r="C4" s="322"/>
      <c r="D4" s="322"/>
    </row>
    <row r="5" spans="1:4" x14ac:dyDescent="0.3">
      <c r="A5" s="294" t="s">
        <v>0</v>
      </c>
      <c r="B5" s="294" t="s">
        <v>76</v>
      </c>
      <c r="C5" s="301" t="s">
        <v>77</v>
      </c>
      <c r="D5" s="301"/>
    </row>
    <row r="6" spans="1:4" ht="30" x14ac:dyDescent="0.3">
      <c r="A6" s="294"/>
      <c r="B6" s="294"/>
      <c r="C6" s="117" t="s">
        <v>78</v>
      </c>
      <c r="D6" s="120" t="s">
        <v>79</v>
      </c>
    </row>
    <row r="7" spans="1:4" x14ac:dyDescent="0.3">
      <c r="A7" s="1">
        <v>1</v>
      </c>
      <c r="B7" s="3">
        <v>2</v>
      </c>
      <c r="C7" s="3">
        <v>3</v>
      </c>
      <c r="D7" s="3">
        <v>4</v>
      </c>
    </row>
    <row r="8" spans="1:4" x14ac:dyDescent="0.3">
      <c r="A8" s="1">
        <v>1</v>
      </c>
      <c r="B8" s="8" t="s">
        <v>114</v>
      </c>
      <c r="C8" s="9">
        <f>C9+C10</f>
        <v>218.5</v>
      </c>
      <c r="D8" s="9">
        <f>D9+D10</f>
        <v>212.70000000000002</v>
      </c>
    </row>
    <row r="9" spans="1:4" x14ac:dyDescent="0.3">
      <c r="A9" s="1">
        <v>2</v>
      </c>
      <c r="B9" s="37" t="s">
        <v>115</v>
      </c>
      <c r="C9" s="11">
        <v>167.3</v>
      </c>
      <c r="D9" s="11">
        <v>162.80000000000001</v>
      </c>
    </row>
    <row r="10" spans="1:4" x14ac:dyDescent="0.3">
      <c r="A10" s="1">
        <v>3</v>
      </c>
      <c r="B10" s="37" t="s">
        <v>116</v>
      </c>
      <c r="C10" s="11">
        <v>51.2</v>
      </c>
      <c r="D10" s="11">
        <v>49.9</v>
      </c>
    </row>
    <row r="11" spans="1:4" x14ac:dyDescent="0.3">
      <c r="A11" s="1">
        <v>4</v>
      </c>
      <c r="B11" s="8" t="s">
        <v>117</v>
      </c>
      <c r="C11" s="9">
        <f>C12+C13</f>
        <v>292.2</v>
      </c>
      <c r="D11" s="9">
        <f>D12+D13</f>
        <v>284.10000000000002</v>
      </c>
    </row>
    <row r="12" spans="1:4" x14ac:dyDescent="0.3">
      <c r="A12" s="1">
        <v>5</v>
      </c>
      <c r="B12" s="37" t="s">
        <v>115</v>
      </c>
      <c r="C12" s="11">
        <v>241.1</v>
      </c>
      <c r="D12" s="11">
        <v>234.5</v>
      </c>
    </row>
    <row r="13" spans="1:4" x14ac:dyDescent="0.3">
      <c r="A13" s="1">
        <v>6</v>
      </c>
      <c r="B13" s="37" t="s">
        <v>116</v>
      </c>
      <c r="C13" s="11">
        <v>51.1</v>
      </c>
      <c r="D13" s="11">
        <v>49.6</v>
      </c>
    </row>
    <row r="14" spans="1:4" x14ac:dyDescent="0.3">
      <c r="A14" s="1">
        <v>7</v>
      </c>
      <c r="B14" s="8" t="s">
        <v>118</v>
      </c>
      <c r="C14" s="9">
        <f>C15+C16</f>
        <v>589.1</v>
      </c>
      <c r="D14" s="9">
        <f>D15+D16</f>
        <v>572.79999999999995</v>
      </c>
    </row>
    <row r="15" spans="1:4" x14ac:dyDescent="0.3">
      <c r="A15" s="1">
        <v>8</v>
      </c>
      <c r="B15" s="37" t="s">
        <v>115</v>
      </c>
      <c r="C15" s="11">
        <v>434.6</v>
      </c>
      <c r="D15" s="11">
        <v>422.5</v>
      </c>
    </row>
    <row r="16" spans="1:4" x14ac:dyDescent="0.3">
      <c r="A16" s="1">
        <v>9</v>
      </c>
      <c r="B16" s="37" t="s">
        <v>116</v>
      </c>
      <c r="C16" s="11">
        <v>154.5</v>
      </c>
      <c r="D16" s="11">
        <v>150.30000000000001</v>
      </c>
    </row>
    <row r="17" spans="1:4" x14ac:dyDescent="0.3">
      <c r="A17" s="1">
        <v>10</v>
      </c>
      <c r="B17" s="8" t="s">
        <v>119</v>
      </c>
      <c r="C17" s="9">
        <f>C18+C19</f>
        <v>560.5</v>
      </c>
      <c r="D17" s="9">
        <f>D18+D19</f>
        <v>543.29999999999995</v>
      </c>
    </row>
    <row r="18" spans="1:4" x14ac:dyDescent="0.3">
      <c r="A18" s="1">
        <v>11</v>
      </c>
      <c r="B18" s="37" t="s">
        <v>115</v>
      </c>
      <c r="C18" s="11">
        <v>461.3</v>
      </c>
      <c r="D18" s="11">
        <v>447.4</v>
      </c>
    </row>
    <row r="19" spans="1:4" x14ac:dyDescent="0.3">
      <c r="A19" s="1">
        <v>12</v>
      </c>
      <c r="B19" s="37" t="s">
        <v>116</v>
      </c>
      <c r="C19" s="11">
        <v>99.2</v>
      </c>
      <c r="D19" s="11">
        <v>95.9</v>
      </c>
    </row>
    <row r="20" spans="1:4" x14ac:dyDescent="0.3">
      <c r="A20" s="1">
        <v>13</v>
      </c>
      <c r="B20" s="8" t="s">
        <v>120</v>
      </c>
      <c r="C20" s="9">
        <f>C21+C22</f>
        <v>488.20000000000005</v>
      </c>
      <c r="D20" s="9">
        <f>D21+D22</f>
        <v>473.09999999999997</v>
      </c>
    </row>
    <row r="21" spans="1:4" x14ac:dyDescent="0.3">
      <c r="A21" s="1">
        <v>14</v>
      </c>
      <c r="B21" s="37" t="s">
        <v>115</v>
      </c>
      <c r="C21" s="11">
        <v>388.1</v>
      </c>
      <c r="D21" s="11">
        <v>376.4</v>
      </c>
    </row>
    <row r="22" spans="1:4" x14ac:dyDescent="0.3">
      <c r="A22" s="1">
        <v>15</v>
      </c>
      <c r="B22" s="37" t="s">
        <v>116</v>
      </c>
      <c r="C22" s="11">
        <v>100.1</v>
      </c>
      <c r="D22" s="11">
        <v>96.7</v>
      </c>
    </row>
    <row r="23" spans="1:4" x14ac:dyDescent="0.3">
      <c r="A23" s="1">
        <v>16</v>
      </c>
      <c r="B23" s="8" t="s">
        <v>121</v>
      </c>
      <c r="C23" s="9">
        <f>C24+C25</f>
        <v>389</v>
      </c>
      <c r="D23" s="9">
        <f>D24+D25</f>
        <v>377.4</v>
      </c>
    </row>
    <row r="24" spans="1:4" x14ac:dyDescent="0.3">
      <c r="A24" s="1">
        <v>17</v>
      </c>
      <c r="B24" s="37" t="s">
        <v>115</v>
      </c>
      <c r="C24" s="11">
        <v>288.5</v>
      </c>
      <c r="D24" s="11">
        <v>279.8</v>
      </c>
    </row>
    <row r="25" spans="1:4" x14ac:dyDescent="0.3">
      <c r="A25" s="1">
        <v>18</v>
      </c>
      <c r="B25" s="37" t="s">
        <v>116</v>
      </c>
      <c r="C25" s="11">
        <v>100.5</v>
      </c>
      <c r="D25" s="11">
        <v>97.6</v>
      </c>
    </row>
    <row r="26" spans="1:4" x14ac:dyDescent="0.3">
      <c r="A26" s="1">
        <v>19</v>
      </c>
      <c r="B26" s="8" t="s">
        <v>122</v>
      </c>
      <c r="C26" s="9">
        <v>220.9</v>
      </c>
      <c r="D26" s="9">
        <v>213.1</v>
      </c>
    </row>
    <row r="27" spans="1:4" x14ac:dyDescent="0.3">
      <c r="A27" s="1">
        <v>20</v>
      </c>
      <c r="B27" s="37" t="s">
        <v>123</v>
      </c>
      <c r="C27" s="11"/>
      <c r="D27" s="11"/>
    </row>
    <row r="28" spans="1:4" x14ac:dyDescent="0.3">
      <c r="A28" s="1">
        <v>21</v>
      </c>
      <c r="B28" s="8" t="s">
        <v>124</v>
      </c>
      <c r="C28" s="9">
        <v>653.4</v>
      </c>
      <c r="D28" s="9">
        <v>637.4</v>
      </c>
    </row>
    <row r="29" spans="1:4" x14ac:dyDescent="0.3">
      <c r="A29" s="1">
        <v>22</v>
      </c>
      <c r="B29" s="37" t="s">
        <v>123</v>
      </c>
      <c r="C29" s="146"/>
      <c r="D29" s="11"/>
    </row>
    <row r="30" spans="1:4" x14ac:dyDescent="0.3">
      <c r="A30" s="1">
        <v>23</v>
      </c>
      <c r="B30" s="8" t="s">
        <v>125</v>
      </c>
      <c r="C30" s="9">
        <v>2051.9</v>
      </c>
      <c r="D30" s="9">
        <v>1991</v>
      </c>
    </row>
    <row r="31" spans="1:4" x14ac:dyDescent="0.3">
      <c r="A31" s="1">
        <v>24</v>
      </c>
      <c r="B31" s="37" t="s">
        <v>123</v>
      </c>
      <c r="C31" s="146"/>
      <c r="D31" s="11"/>
    </row>
    <row r="32" spans="1:4" x14ac:dyDescent="0.3">
      <c r="A32" s="1">
        <v>25</v>
      </c>
      <c r="B32" s="68" t="s">
        <v>126</v>
      </c>
      <c r="C32" s="9">
        <v>1670.7</v>
      </c>
      <c r="D32" s="9">
        <v>1615.5</v>
      </c>
    </row>
    <row r="33" spans="1:4" x14ac:dyDescent="0.3">
      <c r="A33" s="1">
        <v>26</v>
      </c>
      <c r="B33" s="37" t="s">
        <v>123</v>
      </c>
      <c r="C33" s="146"/>
      <c r="D33" s="11"/>
    </row>
    <row r="34" spans="1:4" x14ac:dyDescent="0.3">
      <c r="A34" s="1">
        <v>27</v>
      </c>
      <c r="B34" s="8" t="s">
        <v>127</v>
      </c>
      <c r="C34" s="9">
        <v>2533.6999999999998</v>
      </c>
      <c r="D34" s="9">
        <v>2465.9</v>
      </c>
    </row>
    <row r="35" spans="1:4" x14ac:dyDescent="0.3">
      <c r="A35" s="1">
        <v>28</v>
      </c>
      <c r="B35" s="37" t="s">
        <v>123</v>
      </c>
      <c r="C35" s="146"/>
      <c r="D35" s="11"/>
    </row>
    <row r="36" spans="1:4" x14ac:dyDescent="0.3">
      <c r="A36" s="1">
        <v>29</v>
      </c>
      <c r="B36" s="8" t="s">
        <v>128</v>
      </c>
      <c r="C36" s="9">
        <f>C37+C38+C39</f>
        <v>884.6</v>
      </c>
      <c r="D36" s="9">
        <f>D37+D38</f>
        <v>865.2</v>
      </c>
    </row>
    <row r="37" spans="1:4" x14ac:dyDescent="0.3">
      <c r="A37" s="1">
        <v>30</v>
      </c>
      <c r="B37" s="37" t="s">
        <v>129</v>
      </c>
      <c r="C37" s="11">
        <v>778.7</v>
      </c>
      <c r="D37" s="11">
        <v>761.6</v>
      </c>
    </row>
    <row r="38" spans="1:4" x14ac:dyDescent="0.3">
      <c r="A38" s="1">
        <v>31</v>
      </c>
      <c r="B38" s="37" t="s">
        <v>116</v>
      </c>
      <c r="C38" s="11">
        <v>105.9</v>
      </c>
      <c r="D38" s="11">
        <v>103.6</v>
      </c>
    </row>
    <row r="39" spans="1:4" x14ac:dyDescent="0.3">
      <c r="A39" s="1">
        <v>32</v>
      </c>
      <c r="B39" s="37" t="s">
        <v>123</v>
      </c>
      <c r="C39" s="146"/>
      <c r="D39" s="11"/>
    </row>
    <row r="40" spans="1:4" x14ac:dyDescent="0.3">
      <c r="A40" s="1">
        <v>33</v>
      </c>
      <c r="B40" s="38" t="s">
        <v>71</v>
      </c>
      <c r="C40" s="26">
        <v>139.4</v>
      </c>
      <c r="D40" s="26">
        <v>137.4</v>
      </c>
    </row>
    <row r="41" spans="1:4" x14ac:dyDescent="0.3">
      <c r="A41" s="1">
        <v>34</v>
      </c>
      <c r="B41" s="38" t="s">
        <v>51</v>
      </c>
      <c r="C41" s="39">
        <v>1533.2</v>
      </c>
      <c r="D41" s="26"/>
    </row>
    <row r="42" spans="1:4" x14ac:dyDescent="0.3">
      <c r="A42" s="219">
        <v>35</v>
      </c>
      <c r="B42" s="225" t="s">
        <v>89</v>
      </c>
      <c r="C42" s="221">
        <f>C8+C11+C14+C17+C20+C23+C26+C28+C30+C32+C34+C36+C40+C41</f>
        <v>12225.300000000001</v>
      </c>
      <c r="D42" s="221">
        <f>D8+D11+D14+D17+D20+D23+D26+D28+D30+D32+D34+D36+D40+D41</f>
        <v>10388.9</v>
      </c>
    </row>
    <row r="43" spans="1:4" x14ac:dyDescent="0.3">
      <c r="A43" s="16"/>
      <c r="B43" s="321" t="s">
        <v>130</v>
      </c>
      <c r="C43" s="321"/>
      <c r="D43" s="321"/>
    </row>
    <row r="45" spans="1:4" x14ac:dyDescent="0.3">
      <c r="C45" s="196"/>
      <c r="D45" s="196"/>
    </row>
    <row r="46" spans="1:4" x14ac:dyDescent="0.3">
      <c r="C46" s="196"/>
    </row>
  </sheetData>
  <mergeCells count="7">
    <mergeCell ref="B43:D43"/>
    <mergeCell ref="A1:D1"/>
    <mergeCell ref="A2:D2"/>
    <mergeCell ref="A4:D4"/>
    <mergeCell ref="A5:A6"/>
    <mergeCell ref="B5:B6"/>
    <mergeCell ref="C5:D5"/>
  </mergeCells>
  <pageMargins left="1.1811023622047245" right="0.39370078740157483" top="0.7480314960629921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0.59999389629810485"/>
  </sheetPr>
  <dimension ref="A1:G43"/>
  <sheetViews>
    <sheetView topLeftCell="A19" zoomScale="142" zoomScaleNormal="142" workbookViewId="0">
      <selection activeCell="G28" sqref="G28"/>
    </sheetView>
  </sheetViews>
  <sheetFormatPr defaultColWidth="9.140625" defaultRowHeight="12.75" x14ac:dyDescent="0.3"/>
  <cols>
    <col min="1" max="1" width="4.85546875" style="128" customWidth="1"/>
    <col min="2" max="2" width="60.28515625" style="128" customWidth="1"/>
    <col min="3" max="3" width="14.140625" style="128" customWidth="1"/>
    <col min="4" max="4" width="14.7109375" style="128" customWidth="1"/>
    <col min="5" max="16384" width="9.140625" style="128"/>
  </cols>
  <sheetData>
    <row r="1" spans="1:4" ht="15" customHeight="1" x14ac:dyDescent="0.3">
      <c r="A1" s="306" t="s">
        <v>287</v>
      </c>
      <c r="B1" s="306"/>
      <c r="C1" s="306"/>
      <c r="D1" s="306"/>
    </row>
    <row r="2" spans="1:4" ht="20.25" customHeight="1" x14ac:dyDescent="0.3">
      <c r="A2" s="306" t="s">
        <v>288</v>
      </c>
      <c r="B2" s="306"/>
      <c r="C2" s="306"/>
      <c r="D2" s="306"/>
    </row>
    <row r="3" spans="1:4" ht="11.45" customHeight="1" x14ac:dyDescent="0.3">
      <c r="A3" s="40"/>
      <c r="B3" s="41"/>
      <c r="C3" s="40"/>
      <c r="D3" s="40"/>
    </row>
    <row r="4" spans="1:4" ht="34.15" customHeight="1" x14ac:dyDescent="0.3">
      <c r="A4" s="324" t="s">
        <v>217</v>
      </c>
      <c r="B4" s="324"/>
      <c r="C4" s="324"/>
      <c r="D4" s="324"/>
    </row>
    <row r="5" spans="1:4" ht="15" customHeight="1" x14ac:dyDescent="0.3">
      <c r="A5" s="41"/>
      <c r="B5" s="41"/>
      <c r="C5" s="41"/>
      <c r="D5" s="41"/>
    </row>
    <row r="6" spans="1:4" ht="34.15" customHeight="1" x14ac:dyDescent="0.3">
      <c r="A6" s="294" t="s">
        <v>0</v>
      </c>
      <c r="B6" s="294" t="s">
        <v>76</v>
      </c>
      <c r="C6" s="301" t="s">
        <v>77</v>
      </c>
      <c r="D6" s="301"/>
    </row>
    <row r="7" spans="1:4" ht="34.15" customHeight="1" x14ac:dyDescent="0.3">
      <c r="A7" s="294"/>
      <c r="B7" s="294"/>
      <c r="C7" s="117" t="s">
        <v>78</v>
      </c>
      <c r="D7" s="120" t="s">
        <v>79</v>
      </c>
    </row>
    <row r="8" spans="1:4" s="5" customFormat="1" ht="15" x14ac:dyDescent="0.3">
      <c r="A8" s="1">
        <v>1</v>
      </c>
      <c r="B8" s="3">
        <v>2</v>
      </c>
      <c r="C8" s="3">
        <v>3</v>
      </c>
      <c r="D8" s="3">
        <v>4</v>
      </c>
    </row>
    <row r="9" spans="1:4" s="89" customFormat="1" ht="15" x14ac:dyDescent="0.3">
      <c r="A9" s="7">
        <v>1</v>
      </c>
      <c r="B9" s="70" t="s">
        <v>90</v>
      </c>
      <c r="C9" s="39">
        <f>C10+C11+C12+C13+C14+C15+C16+C17+C18+C19+C20+C21</f>
        <v>6102.7049999999999</v>
      </c>
      <c r="D9" s="39">
        <f>D10+D11+D12+D13+D14+D15+D16+D17+D18+D19+D20+D21</f>
        <v>85.8</v>
      </c>
    </row>
    <row r="10" spans="1:4" s="89" customFormat="1" ht="15" x14ac:dyDescent="0.3">
      <c r="A10" s="7">
        <v>2</v>
      </c>
      <c r="B10" s="166" t="s">
        <v>207</v>
      </c>
      <c r="C10" s="13">
        <v>130</v>
      </c>
      <c r="D10" s="39"/>
    </row>
    <row r="11" spans="1:4" s="89" customFormat="1" ht="15" x14ac:dyDescent="0.3">
      <c r="A11" s="7">
        <v>3</v>
      </c>
      <c r="B11" s="140" t="s">
        <v>241</v>
      </c>
      <c r="C11" s="13">
        <v>5619.2420000000002</v>
      </c>
      <c r="D11" s="39"/>
    </row>
    <row r="12" spans="1:4" ht="15" x14ac:dyDescent="0.3">
      <c r="A12" s="7">
        <v>4</v>
      </c>
      <c r="B12" s="184" t="s">
        <v>131</v>
      </c>
      <c r="C12" s="43">
        <v>149.64699999999999</v>
      </c>
      <c r="D12" s="25"/>
    </row>
    <row r="13" spans="1:4" ht="15" x14ac:dyDescent="0.3">
      <c r="A13" s="7">
        <v>5</v>
      </c>
      <c r="B13" s="65" t="s">
        <v>184</v>
      </c>
      <c r="C13" s="43">
        <v>0</v>
      </c>
      <c r="D13" s="25"/>
    </row>
    <row r="14" spans="1:4" ht="15" x14ac:dyDescent="0.3">
      <c r="A14" s="7">
        <v>6</v>
      </c>
      <c r="B14" s="191" t="s">
        <v>187</v>
      </c>
      <c r="C14" s="43">
        <v>24.7</v>
      </c>
      <c r="D14" s="25">
        <v>0.7</v>
      </c>
    </row>
    <row r="15" spans="1:4" ht="15" x14ac:dyDescent="0.3">
      <c r="A15" s="7">
        <v>7</v>
      </c>
      <c r="B15" s="191" t="s">
        <v>170</v>
      </c>
      <c r="C15" s="43">
        <v>0</v>
      </c>
      <c r="D15" s="25"/>
    </row>
    <row r="16" spans="1:4" ht="15" x14ac:dyDescent="0.3">
      <c r="A16" s="7">
        <v>8</v>
      </c>
      <c r="B16" s="147" t="s">
        <v>206</v>
      </c>
      <c r="C16" s="43">
        <v>24.4</v>
      </c>
      <c r="D16" s="25">
        <v>23.2</v>
      </c>
    </row>
    <row r="17" spans="1:7" ht="15" x14ac:dyDescent="0.3">
      <c r="A17" s="7">
        <v>9</v>
      </c>
      <c r="B17" s="42" t="s">
        <v>168</v>
      </c>
      <c r="C17" s="43">
        <v>74.8</v>
      </c>
      <c r="D17" s="25">
        <v>1.4</v>
      </c>
    </row>
    <row r="18" spans="1:7" ht="15" x14ac:dyDescent="0.3">
      <c r="A18" s="7">
        <v>10</v>
      </c>
      <c r="B18" s="42" t="s">
        <v>200</v>
      </c>
      <c r="C18" s="43">
        <v>0</v>
      </c>
      <c r="D18" s="25"/>
    </row>
    <row r="19" spans="1:7" ht="15" x14ac:dyDescent="0.3">
      <c r="A19" s="7">
        <v>11</v>
      </c>
      <c r="B19" s="42" t="s">
        <v>188</v>
      </c>
      <c r="C19" s="43">
        <v>13.9</v>
      </c>
      <c r="D19" s="25"/>
    </row>
    <row r="20" spans="1:7" ht="15" x14ac:dyDescent="0.3">
      <c r="A20" s="7">
        <v>12</v>
      </c>
      <c r="B20" s="152" t="s">
        <v>196</v>
      </c>
      <c r="C20" s="43">
        <v>46.216000000000001</v>
      </c>
      <c r="D20" s="25">
        <v>45.5</v>
      </c>
    </row>
    <row r="21" spans="1:7" ht="15" x14ac:dyDescent="0.3">
      <c r="A21" s="7">
        <v>13</v>
      </c>
      <c r="B21" s="152" t="s">
        <v>195</v>
      </c>
      <c r="C21" s="43">
        <v>19.8</v>
      </c>
      <c r="D21" s="25">
        <v>15</v>
      </c>
    </row>
    <row r="22" spans="1:7" ht="15" x14ac:dyDescent="0.3">
      <c r="A22" s="7">
        <v>14</v>
      </c>
      <c r="B22" s="131" t="s">
        <v>132</v>
      </c>
      <c r="C22" s="44">
        <f>C23</f>
        <v>22.655999999999999</v>
      </c>
      <c r="D22" s="26"/>
    </row>
    <row r="23" spans="1:7" ht="15" x14ac:dyDescent="0.3">
      <c r="A23" s="7">
        <v>15</v>
      </c>
      <c r="B23" s="148" t="s">
        <v>133</v>
      </c>
      <c r="C23" s="111">
        <v>22.655999999999999</v>
      </c>
      <c r="D23" s="110"/>
    </row>
    <row r="24" spans="1:7" ht="15" x14ac:dyDescent="0.3">
      <c r="A24" s="7">
        <v>16</v>
      </c>
      <c r="B24" s="69" t="s">
        <v>158</v>
      </c>
      <c r="C24" s="112">
        <f>C25</f>
        <v>4.8</v>
      </c>
      <c r="D24" s="112">
        <f>D25</f>
        <v>4.7</v>
      </c>
    </row>
    <row r="25" spans="1:7" ht="15" x14ac:dyDescent="0.3">
      <c r="A25" s="7">
        <v>17</v>
      </c>
      <c r="B25" s="148" t="s">
        <v>204</v>
      </c>
      <c r="C25" s="111">
        <v>4.8</v>
      </c>
      <c r="D25" s="110">
        <v>4.7</v>
      </c>
    </row>
    <row r="26" spans="1:7" ht="15" x14ac:dyDescent="0.3">
      <c r="A26" s="7">
        <v>18</v>
      </c>
      <c r="B26" s="88" t="s">
        <v>134</v>
      </c>
      <c r="C26" s="112">
        <f>C27+C28</f>
        <v>389.9</v>
      </c>
      <c r="D26" s="112">
        <f>D27+D28</f>
        <v>210.6</v>
      </c>
    </row>
    <row r="27" spans="1:7" ht="17.25" customHeight="1" x14ac:dyDescent="0.3">
      <c r="A27" s="7">
        <v>19</v>
      </c>
      <c r="B27" s="42" t="s">
        <v>243</v>
      </c>
      <c r="C27" s="111">
        <v>258.39999999999998</v>
      </c>
      <c r="D27" s="111">
        <v>158</v>
      </c>
    </row>
    <row r="28" spans="1:7" ht="33.75" customHeight="1" x14ac:dyDescent="0.3">
      <c r="A28" s="7">
        <v>20</v>
      </c>
      <c r="B28" s="178" t="s">
        <v>242</v>
      </c>
      <c r="C28" s="111">
        <v>131.5</v>
      </c>
      <c r="D28" s="111">
        <v>52.6</v>
      </c>
      <c r="F28" s="195"/>
      <c r="G28" s="177"/>
    </row>
    <row r="29" spans="1:7" ht="15" x14ac:dyDescent="0.3">
      <c r="A29" s="7">
        <v>21</v>
      </c>
      <c r="B29" s="153" t="s">
        <v>169</v>
      </c>
      <c r="C29" s="112">
        <f>C30</f>
        <v>71.599999999999994</v>
      </c>
      <c r="D29" s="112">
        <f>D30</f>
        <v>69.2</v>
      </c>
    </row>
    <row r="30" spans="1:7" ht="15" x14ac:dyDescent="0.3">
      <c r="A30" s="7">
        <v>22</v>
      </c>
      <c r="B30" s="42" t="s">
        <v>244</v>
      </c>
      <c r="C30" s="111">
        <v>71.599999999999994</v>
      </c>
      <c r="D30" s="111">
        <v>69.2</v>
      </c>
    </row>
    <row r="31" spans="1:7" ht="15" x14ac:dyDescent="0.3">
      <c r="A31" s="7">
        <v>23</v>
      </c>
      <c r="B31" s="69" t="s">
        <v>233</v>
      </c>
      <c r="C31" s="112">
        <f>C32</f>
        <v>46</v>
      </c>
      <c r="D31" s="112">
        <f>D32</f>
        <v>45.343000000000004</v>
      </c>
    </row>
    <row r="32" spans="1:7" ht="15" x14ac:dyDescent="0.3">
      <c r="A32" s="7">
        <v>24</v>
      </c>
      <c r="B32" s="42" t="s">
        <v>234</v>
      </c>
      <c r="C32" s="111">
        <v>46</v>
      </c>
      <c r="D32" s="111">
        <v>45.343000000000004</v>
      </c>
    </row>
    <row r="33" spans="1:4" ht="15" x14ac:dyDescent="0.3">
      <c r="A33" s="7">
        <v>25</v>
      </c>
      <c r="B33" s="14" t="s">
        <v>111</v>
      </c>
      <c r="C33" s="112">
        <f>C34</f>
        <v>28.609000000000002</v>
      </c>
      <c r="D33" s="112">
        <f>D34</f>
        <v>28.2</v>
      </c>
    </row>
    <row r="34" spans="1:4" ht="30" x14ac:dyDescent="0.3">
      <c r="A34" s="7">
        <v>26</v>
      </c>
      <c r="B34" s="42" t="s">
        <v>197</v>
      </c>
      <c r="C34" s="111">
        <v>28.609000000000002</v>
      </c>
      <c r="D34" s="111">
        <v>28.2</v>
      </c>
    </row>
    <row r="35" spans="1:4" ht="15" x14ac:dyDescent="0.3">
      <c r="A35" s="224">
        <v>27</v>
      </c>
      <c r="B35" s="227" t="s">
        <v>89</v>
      </c>
      <c r="C35" s="228">
        <f>C9+C22+C24+C26+C29+C33+C31</f>
        <v>6666.27</v>
      </c>
      <c r="D35" s="228">
        <f>D9+D22+D24+D26+D29+D33+D31</f>
        <v>443.84300000000002</v>
      </c>
    </row>
    <row r="36" spans="1:4" ht="15" x14ac:dyDescent="0.3">
      <c r="A36" s="45"/>
      <c r="B36" s="46"/>
      <c r="D36" s="47"/>
    </row>
    <row r="37" spans="1:4" ht="15" x14ac:dyDescent="0.3">
      <c r="A37" s="323" t="s">
        <v>135</v>
      </c>
      <c r="B37" s="323"/>
      <c r="C37" s="323"/>
      <c r="D37" s="323"/>
    </row>
    <row r="38" spans="1:4" x14ac:dyDescent="0.3">
      <c r="C38" s="195"/>
      <c r="D38" s="195"/>
    </row>
    <row r="39" spans="1:4" x14ac:dyDescent="0.3">
      <c r="C39" s="195"/>
    </row>
    <row r="40" spans="1:4" x14ac:dyDescent="0.3">
      <c r="C40" s="195"/>
    </row>
    <row r="41" spans="1:4" x14ac:dyDescent="0.3">
      <c r="C41" s="195"/>
    </row>
    <row r="42" spans="1:4" x14ac:dyDescent="0.3">
      <c r="C42" s="195"/>
    </row>
    <row r="43" spans="1:4" x14ac:dyDescent="0.3">
      <c r="C43" s="194"/>
    </row>
  </sheetData>
  <mergeCells count="7">
    <mergeCell ref="A2:D2"/>
    <mergeCell ref="A1:D1"/>
    <mergeCell ref="A37:D37"/>
    <mergeCell ref="A4:D4"/>
    <mergeCell ref="A6:A7"/>
    <mergeCell ref="B6:B7"/>
    <mergeCell ref="C6:D6"/>
  </mergeCells>
  <phoneticPr fontId="8" type="noConversion"/>
  <conditionalFormatting sqref="B24">
    <cfRule type="cellIs" dxfId="13" priority="2" stopIfTrue="1" operator="equal">
      <formula>0</formula>
    </cfRule>
  </conditionalFormatting>
  <conditionalFormatting sqref="B31">
    <cfRule type="cellIs" dxfId="12" priority="1" stopIfTrue="1" operator="equal">
      <formula>0</formula>
    </cfRule>
  </conditionalFormatting>
  <pageMargins left="1.1811023622047245" right="0.39370078740157483" top="0.78740157480314965" bottom="0.3937007874015748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59999389629810485"/>
  </sheetPr>
  <dimension ref="A1:D50"/>
  <sheetViews>
    <sheetView topLeftCell="A19" zoomScale="118" zoomScaleNormal="118" workbookViewId="0">
      <selection activeCell="B42" sqref="B42:C52"/>
    </sheetView>
  </sheetViews>
  <sheetFormatPr defaultColWidth="9.140625" defaultRowHeight="12.75" x14ac:dyDescent="0.3"/>
  <cols>
    <col min="1" max="1" width="4.85546875" style="161" customWidth="1"/>
    <col min="2" max="2" width="72.42578125" style="128" customWidth="1"/>
    <col min="3" max="3" width="10" style="161" customWidth="1"/>
    <col min="4" max="4" width="12.85546875" style="161" customWidth="1"/>
    <col min="5" max="16384" width="9.140625" style="161"/>
  </cols>
  <sheetData>
    <row r="1" spans="1:4" ht="15" customHeight="1" x14ac:dyDescent="0.3">
      <c r="A1" s="306" t="s">
        <v>273</v>
      </c>
      <c r="B1" s="306"/>
      <c r="C1" s="306"/>
      <c r="D1" s="306"/>
    </row>
    <row r="2" spans="1:4" ht="17.45" customHeight="1" x14ac:dyDescent="0.3">
      <c r="A2" s="306" t="s">
        <v>289</v>
      </c>
      <c r="B2" s="306"/>
      <c r="C2" s="306"/>
      <c r="D2" s="306"/>
    </row>
    <row r="3" spans="1:4" ht="11.25" customHeight="1" x14ac:dyDescent="0.3">
      <c r="A3" s="122"/>
      <c r="B3" s="20"/>
      <c r="C3" s="122"/>
      <c r="D3" s="122"/>
    </row>
    <row r="4" spans="1:4" ht="34.15" customHeight="1" x14ac:dyDescent="0.3">
      <c r="A4" s="326" t="s">
        <v>218</v>
      </c>
      <c r="B4" s="326"/>
      <c r="C4" s="326"/>
      <c r="D4" s="326"/>
    </row>
    <row r="5" spans="1:4" ht="13.5" customHeight="1" x14ac:dyDescent="0.3">
      <c r="A5" s="250"/>
      <c r="B5" s="41"/>
      <c r="C5" s="250"/>
      <c r="D5" s="250"/>
    </row>
    <row r="6" spans="1:4" ht="26.25" customHeight="1" x14ac:dyDescent="0.3">
      <c r="A6" s="294" t="s">
        <v>0</v>
      </c>
      <c r="B6" s="317" t="s">
        <v>76</v>
      </c>
      <c r="C6" s="301" t="s">
        <v>77</v>
      </c>
      <c r="D6" s="301"/>
    </row>
    <row r="7" spans="1:4" ht="34.5" customHeight="1" x14ac:dyDescent="0.3">
      <c r="A7" s="294"/>
      <c r="B7" s="317"/>
      <c r="C7" s="117" t="s">
        <v>78</v>
      </c>
      <c r="D7" s="120" t="s">
        <v>79</v>
      </c>
    </row>
    <row r="8" spans="1:4" ht="15" x14ac:dyDescent="0.3">
      <c r="A8" s="123">
        <v>1</v>
      </c>
      <c r="B8" s="132" t="s">
        <v>136</v>
      </c>
      <c r="C8" s="124" t="s">
        <v>137</v>
      </c>
      <c r="D8" s="124" t="s">
        <v>138</v>
      </c>
    </row>
    <row r="9" spans="1:4" ht="15" x14ac:dyDescent="0.3">
      <c r="A9" s="23">
        <v>1</v>
      </c>
      <c r="B9" s="133" t="s">
        <v>90</v>
      </c>
      <c r="C9" s="44">
        <f>C10+C11+C12+C13+C14+C15+C16+C17+C18+C20+C21+C22+C19</f>
        <v>2105.8000000000002</v>
      </c>
      <c r="D9" s="44">
        <f>D10+D11+D12+D13+D14+D15+D16+D17+D18+D22</f>
        <v>0</v>
      </c>
    </row>
    <row r="10" spans="1:4" ht="20.25" customHeight="1" x14ac:dyDescent="0.3">
      <c r="A10" s="23">
        <v>2</v>
      </c>
      <c r="B10" s="171" t="s">
        <v>248</v>
      </c>
      <c r="C10" s="181">
        <v>31</v>
      </c>
      <c r="D10" s="44"/>
    </row>
    <row r="11" spans="1:4" ht="15" x14ac:dyDescent="0.3">
      <c r="A11" s="23">
        <v>3</v>
      </c>
      <c r="B11" s="171" t="s">
        <v>224</v>
      </c>
      <c r="C11" s="181">
        <v>466</v>
      </c>
      <c r="D11" s="44"/>
    </row>
    <row r="12" spans="1:4" ht="16.5" customHeight="1" x14ac:dyDescent="0.3">
      <c r="A12" s="23">
        <v>4</v>
      </c>
      <c r="B12" s="154" t="s">
        <v>225</v>
      </c>
      <c r="C12" s="181">
        <v>51.6</v>
      </c>
      <c r="D12" s="44"/>
    </row>
    <row r="13" spans="1:4" ht="15" x14ac:dyDescent="0.3">
      <c r="A13" s="23">
        <v>5</v>
      </c>
      <c r="B13" s="134" t="s">
        <v>226</v>
      </c>
      <c r="C13" s="181">
        <v>65.400000000000006</v>
      </c>
      <c r="D13" s="43"/>
    </row>
    <row r="14" spans="1:4" ht="15" x14ac:dyDescent="0.3">
      <c r="A14" s="23">
        <v>6</v>
      </c>
      <c r="B14" s="134" t="s">
        <v>227</v>
      </c>
      <c r="C14" s="181">
        <v>35.299999999999997</v>
      </c>
      <c r="D14" s="43"/>
    </row>
    <row r="15" spans="1:4" ht="18" customHeight="1" x14ac:dyDescent="0.3">
      <c r="A15" s="23">
        <v>7</v>
      </c>
      <c r="B15" s="134" t="s">
        <v>192</v>
      </c>
      <c r="C15" s="181">
        <v>803.1</v>
      </c>
      <c r="D15" s="43"/>
    </row>
    <row r="16" spans="1:4" ht="30" x14ac:dyDescent="0.3">
      <c r="A16" s="23">
        <v>8</v>
      </c>
      <c r="B16" s="134" t="s">
        <v>183</v>
      </c>
      <c r="C16" s="181">
        <v>37.5</v>
      </c>
      <c r="D16" s="43"/>
    </row>
    <row r="17" spans="1:4" ht="15" x14ac:dyDescent="0.3">
      <c r="A17" s="23">
        <v>9</v>
      </c>
      <c r="B17" s="134" t="s">
        <v>193</v>
      </c>
      <c r="C17" s="181">
        <v>2</v>
      </c>
      <c r="D17" s="43"/>
    </row>
    <row r="18" spans="1:4" ht="20.25" customHeight="1" x14ac:dyDescent="0.3">
      <c r="A18" s="23">
        <v>10</v>
      </c>
      <c r="B18" s="65" t="s">
        <v>247</v>
      </c>
      <c r="C18" s="181">
        <v>105</v>
      </c>
      <c r="D18" s="43"/>
    </row>
    <row r="19" spans="1:4" ht="20.25" customHeight="1" x14ac:dyDescent="0.3">
      <c r="A19" s="23">
        <v>11</v>
      </c>
      <c r="B19" s="140" t="s">
        <v>251</v>
      </c>
      <c r="C19" s="181">
        <v>450</v>
      </c>
      <c r="D19" s="43"/>
    </row>
    <row r="20" spans="1:4" ht="20.25" customHeight="1" x14ac:dyDescent="0.3">
      <c r="A20" s="23">
        <v>12</v>
      </c>
      <c r="B20" s="140" t="s">
        <v>249</v>
      </c>
      <c r="C20" s="181">
        <v>2</v>
      </c>
      <c r="D20" s="43"/>
    </row>
    <row r="21" spans="1:4" ht="20.25" customHeight="1" x14ac:dyDescent="0.3">
      <c r="A21" s="23">
        <v>13</v>
      </c>
      <c r="B21" s="140" t="s">
        <v>250</v>
      </c>
      <c r="C21" s="181">
        <v>47.1</v>
      </c>
      <c r="D21" s="43"/>
    </row>
    <row r="22" spans="1:4" ht="15" x14ac:dyDescent="0.3">
      <c r="A22" s="23">
        <v>14</v>
      </c>
      <c r="B22" s="140" t="s">
        <v>191</v>
      </c>
      <c r="C22" s="181">
        <v>9.8000000000000007</v>
      </c>
      <c r="D22" s="43"/>
    </row>
    <row r="23" spans="1:4" ht="15" x14ac:dyDescent="0.3">
      <c r="A23" s="23">
        <v>15</v>
      </c>
      <c r="B23" s="69" t="s">
        <v>153</v>
      </c>
      <c r="C23" s="44">
        <f>C24</f>
        <v>44.7</v>
      </c>
      <c r="D23" s="43"/>
    </row>
    <row r="24" spans="1:4" ht="30" x14ac:dyDescent="0.3">
      <c r="A24" s="23">
        <v>16</v>
      </c>
      <c r="B24" s="172" t="s">
        <v>246</v>
      </c>
      <c r="C24" s="182">
        <v>44.7</v>
      </c>
      <c r="D24" s="43"/>
    </row>
    <row r="25" spans="1:4" ht="15" x14ac:dyDescent="0.3">
      <c r="A25" s="23">
        <v>17</v>
      </c>
      <c r="B25" s="149" t="s">
        <v>110</v>
      </c>
      <c r="C25" s="44">
        <f>C26</f>
        <v>19.2</v>
      </c>
      <c r="D25" s="43"/>
    </row>
    <row r="26" spans="1:4" ht="18" customHeight="1" x14ac:dyDescent="0.3">
      <c r="A26" s="23">
        <v>18</v>
      </c>
      <c r="B26" s="173" t="s">
        <v>228</v>
      </c>
      <c r="C26" s="182">
        <v>19.2</v>
      </c>
      <c r="D26" s="43"/>
    </row>
    <row r="27" spans="1:4" ht="15" x14ac:dyDescent="0.3">
      <c r="A27" s="23">
        <v>19</v>
      </c>
      <c r="B27" s="69" t="s">
        <v>203</v>
      </c>
      <c r="C27" s="44">
        <f>C28</f>
        <v>69.900000000000006</v>
      </c>
      <c r="D27" s="43"/>
    </row>
    <row r="28" spans="1:4" ht="15" x14ac:dyDescent="0.3">
      <c r="A28" s="23">
        <v>20</v>
      </c>
      <c r="B28" s="172" t="s">
        <v>245</v>
      </c>
      <c r="C28" s="182">
        <v>69.900000000000006</v>
      </c>
      <c r="D28" s="43"/>
    </row>
    <row r="29" spans="1:4" ht="15" x14ac:dyDescent="0.3">
      <c r="A29" s="23">
        <v>21</v>
      </c>
      <c r="B29" s="170" t="s">
        <v>223</v>
      </c>
      <c r="C29" s="44">
        <f>C30</f>
        <v>44.6</v>
      </c>
      <c r="D29" s="43"/>
    </row>
    <row r="30" spans="1:4" ht="30" x14ac:dyDescent="0.3">
      <c r="A30" s="23">
        <v>22</v>
      </c>
      <c r="B30" s="172" t="s">
        <v>229</v>
      </c>
      <c r="C30" s="182">
        <v>44.6</v>
      </c>
      <c r="D30" s="43"/>
    </row>
    <row r="31" spans="1:4" ht="15" x14ac:dyDescent="0.3">
      <c r="A31" s="23">
        <v>23</v>
      </c>
      <c r="B31" s="149" t="s">
        <v>222</v>
      </c>
      <c r="C31" s="44">
        <f>C32</f>
        <v>50.3</v>
      </c>
      <c r="D31" s="43"/>
    </row>
    <row r="32" spans="1:4" ht="15" x14ac:dyDescent="0.3">
      <c r="A32" s="23">
        <v>24</v>
      </c>
      <c r="B32" s="172" t="s">
        <v>230</v>
      </c>
      <c r="C32" s="181">
        <v>50.3</v>
      </c>
      <c r="D32" s="43"/>
    </row>
    <row r="33" spans="1:4" ht="15" x14ac:dyDescent="0.3">
      <c r="A33" s="23">
        <v>25</v>
      </c>
      <c r="B33" s="149" t="s">
        <v>221</v>
      </c>
      <c r="C33" s="183">
        <f>C34</f>
        <v>52</v>
      </c>
      <c r="D33" s="43"/>
    </row>
    <row r="34" spans="1:4" ht="45" x14ac:dyDescent="0.3">
      <c r="A34" s="23">
        <v>26</v>
      </c>
      <c r="B34" s="172" t="s">
        <v>231</v>
      </c>
      <c r="C34" s="182">
        <v>52</v>
      </c>
      <c r="D34" s="43"/>
    </row>
    <row r="35" spans="1:4" ht="15" x14ac:dyDescent="0.3">
      <c r="A35" s="23">
        <v>27</v>
      </c>
      <c r="B35" s="135" t="s">
        <v>111</v>
      </c>
      <c r="C35" s="44">
        <f>C36+C37+C38</f>
        <v>102.8</v>
      </c>
      <c r="D35" s="44">
        <f>D36+D37</f>
        <v>28.6</v>
      </c>
    </row>
    <row r="36" spans="1:4" ht="15" x14ac:dyDescent="0.3">
      <c r="A36" s="23">
        <v>28</v>
      </c>
      <c r="B36" s="134" t="s">
        <v>185</v>
      </c>
      <c r="C36" s="181">
        <v>10.8</v>
      </c>
      <c r="D36" s="43"/>
    </row>
    <row r="37" spans="1:4" ht="15" x14ac:dyDescent="0.3">
      <c r="A37" s="23">
        <v>29</v>
      </c>
      <c r="B37" s="134" t="s">
        <v>186</v>
      </c>
      <c r="C37" s="181">
        <v>41.8</v>
      </c>
      <c r="D37" s="43">
        <v>28.6</v>
      </c>
    </row>
    <row r="38" spans="1:4" ht="30" x14ac:dyDescent="0.3">
      <c r="A38" s="23">
        <v>30</v>
      </c>
      <c r="B38" s="174" t="s">
        <v>232</v>
      </c>
      <c r="C38" s="181">
        <v>50.2</v>
      </c>
      <c r="D38" s="43"/>
    </row>
    <row r="39" spans="1:4" ht="15" x14ac:dyDescent="0.3">
      <c r="A39" s="229">
        <v>31</v>
      </c>
      <c r="B39" s="230" t="s">
        <v>89</v>
      </c>
      <c r="C39" s="231">
        <f>C9+C23+C25+C27+C29+C31+C33+C35</f>
        <v>2489.3000000000002</v>
      </c>
      <c r="D39" s="231">
        <f>D9+D35</f>
        <v>28.6</v>
      </c>
    </row>
    <row r="40" spans="1:4" ht="15" x14ac:dyDescent="0.3">
      <c r="A40" s="125"/>
      <c r="B40" s="46"/>
      <c r="C40" s="126"/>
      <c r="D40" s="126"/>
    </row>
    <row r="41" spans="1:4" ht="12.75" customHeight="1" x14ac:dyDescent="0.3">
      <c r="A41" s="325" t="s">
        <v>139</v>
      </c>
      <c r="B41" s="325"/>
      <c r="C41" s="325"/>
      <c r="D41" s="325"/>
    </row>
    <row r="42" spans="1:4" x14ac:dyDescent="0.3">
      <c r="C42" s="251"/>
      <c r="D42" s="251"/>
    </row>
    <row r="43" spans="1:4" x14ac:dyDescent="0.3">
      <c r="C43" s="251"/>
    </row>
    <row r="44" spans="1:4" x14ac:dyDescent="0.3">
      <c r="C44" s="251"/>
    </row>
    <row r="45" spans="1:4" x14ac:dyDescent="0.3">
      <c r="C45" s="251"/>
    </row>
    <row r="46" spans="1:4" x14ac:dyDescent="0.3">
      <c r="C46" s="251"/>
    </row>
    <row r="47" spans="1:4" x14ac:dyDescent="0.3">
      <c r="C47" s="251"/>
    </row>
    <row r="48" spans="1:4" x14ac:dyDescent="0.3">
      <c r="C48" s="251"/>
    </row>
    <row r="49" spans="3:3" x14ac:dyDescent="0.3">
      <c r="C49" s="251"/>
    </row>
    <row r="50" spans="3:3" x14ac:dyDescent="0.3">
      <c r="C50" s="193"/>
    </row>
  </sheetData>
  <mergeCells count="7">
    <mergeCell ref="C6:D6"/>
    <mergeCell ref="A41:D41"/>
    <mergeCell ref="A4:D4"/>
    <mergeCell ref="A1:D1"/>
    <mergeCell ref="A2:D2"/>
    <mergeCell ref="A6:A7"/>
    <mergeCell ref="B6:B7"/>
  </mergeCells>
  <conditionalFormatting sqref="B23">
    <cfRule type="cellIs" dxfId="11" priority="1" stopIfTrue="1" operator="equal">
      <formula>0</formula>
    </cfRule>
  </conditionalFormatting>
  <conditionalFormatting sqref="B25">
    <cfRule type="cellIs" dxfId="10" priority="2" stopIfTrue="1" operator="equal">
      <formula>0</formula>
    </cfRule>
  </conditionalFormatting>
  <conditionalFormatting sqref="B27">
    <cfRule type="cellIs" dxfId="9" priority="3" stopIfTrue="1" operator="equal">
      <formula>0</formula>
    </cfRule>
  </conditionalFormatting>
  <conditionalFormatting sqref="B31">
    <cfRule type="cellIs" dxfId="8" priority="4" stopIfTrue="1" operator="equal">
      <formula>0</formula>
    </cfRule>
  </conditionalFormatting>
  <conditionalFormatting sqref="B33">
    <cfRule type="cellIs" dxfId="7" priority="5" stopIfTrue="1" operator="equal">
      <formula>0</formula>
    </cfRule>
  </conditionalFormatting>
  <conditionalFormatting sqref="B35">
    <cfRule type="cellIs" dxfId="6" priority="7" stopIfTrue="1" operator="equal">
      <formula>0</formula>
    </cfRule>
  </conditionalFormatting>
  <pageMargins left="1.1811023622047245" right="0.39370078740157483" top="0.78740157480314965" bottom="0.78740157480314965" header="0.31496062992125984" footer="0.31496062992125984"/>
  <pageSetup paperSize="9" scale="9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59999389629810485"/>
  </sheetPr>
  <dimension ref="A1:F46"/>
  <sheetViews>
    <sheetView topLeftCell="A22" zoomScale="142" zoomScaleNormal="142" workbookViewId="0">
      <selection activeCell="J41" sqref="J41"/>
    </sheetView>
  </sheetViews>
  <sheetFormatPr defaultColWidth="9.140625" defaultRowHeight="15" x14ac:dyDescent="0.3"/>
  <cols>
    <col min="1" max="1" width="4.7109375" style="5" customWidth="1"/>
    <col min="2" max="2" width="37.7109375" style="5" customWidth="1"/>
    <col min="3" max="3" width="12.42578125" style="5" customWidth="1"/>
    <col min="4" max="4" width="13.5703125" style="5" customWidth="1"/>
    <col min="5" max="5" width="11.42578125" style="5" customWidth="1"/>
    <col min="6" max="6" width="13.28515625" style="5" customWidth="1"/>
    <col min="7" max="16384" width="9.140625" style="5"/>
  </cols>
  <sheetData>
    <row r="1" spans="1:6" ht="15" customHeight="1" x14ac:dyDescent="0.3">
      <c r="A1" s="306" t="s">
        <v>266</v>
      </c>
      <c r="B1" s="306"/>
      <c r="C1" s="306"/>
      <c r="D1" s="306"/>
      <c r="E1" s="306"/>
      <c r="F1" s="306"/>
    </row>
    <row r="2" spans="1:6" ht="15" customHeight="1" x14ac:dyDescent="0.3">
      <c r="A2" s="331" t="s">
        <v>267</v>
      </c>
      <c r="B2" s="331"/>
      <c r="C2" s="331"/>
      <c r="D2" s="331"/>
      <c r="E2" s="331"/>
      <c r="F2" s="331"/>
    </row>
    <row r="3" spans="1:6" x14ac:dyDescent="0.3">
      <c r="E3" s="48"/>
      <c r="F3" s="6"/>
    </row>
    <row r="4" spans="1:6" s="16" customFormat="1" ht="51.75" customHeight="1" x14ac:dyDescent="0.3">
      <c r="A4" s="322" t="s">
        <v>213</v>
      </c>
      <c r="B4" s="322"/>
      <c r="C4" s="322"/>
      <c r="D4" s="322"/>
      <c r="E4" s="322"/>
      <c r="F4" s="322"/>
    </row>
    <row r="6" spans="1:6" ht="63.6" customHeight="1" x14ac:dyDescent="0.3">
      <c r="A6" s="294" t="s">
        <v>0</v>
      </c>
      <c r="B6" s="294" t="s">
        <v>76</v>
      </c>
      <c r="C6" s="301" t="s">
        <v>140</v>
      </c>
      <c r="D6" s="301"/>
      <c r="E6" s="300" t="s">
        <v>141</v>
      </c>
      <c r="F6" s="300"/>
    </row>
    <row r="7" spans="1:6" ht="13.9" customHeight="1" x14ac:dyDescent="0.3">
      <c r="A7" s="294"/>
      <c r="B7" s="294"/>
      <c r="C7" s="330" t="s">
        <v>78</v>
      </c>
      <c r="D7" s="329" t="s">
        <v>79</v>
      </c>
      <c r="E7" s="327" t="s">
        <v>78</v>
      </c>
      <c r="F7" s="328" t="s">
        <v>79</v>
      </c>
    </row>
    <row r="8" spans="1:6" ht="17.25" customHeight="1" x14ac:dyDescent="0.3">
      <c r="A8" s="294"/>
      <c r="B8" s="294"/>
      <c r="C8" s="330"/>
      <c r="D8" s="329"/>
      <c r="E8" s="327"/>
      <c r="F8" s="328"/>
    </row>
    <row r="9" spans="1:6" s="16" customFormat="1" ht="14.25" customHeight="1" x14ac:dyDescent="0.3">
      <c r="A9" s="1">
        <v>1</v>
      </c>
      <c r="B9" s="1">
        <v>2</v>
      </c>
      <c r="C9" s="2">
        <v>3</v>
      </c>
      <c r="D9" s="2">
        <v>4</v>
      </c>
      <c r="E9" s="3">
        <v>5</v>
      </c>
      <c r="F9" s="3">
        <v>6</v>
      </c>
    </row>
    <row r="10" spans="1:6" s="16" customFormat="1" x14ac:dyDescent="0.3">
      <c r="A10" s="7">
        <v>1</v>
      </c>
      <c r="B10" s="169" t="s">
        <v>51</v>
      </c>
      <c r="C10" s="180">
        <v>700.4</v>
      </c>
      <c r="D10" s="13"/>
      <c r="E10" s="13">
        <v>364.9</v>
      </c>
      <c r="F10" s="13"/>
    </row>
    <row r="11" spans="1:6" s="16" customFormat="1" ht="30" x14ac:dyDescent="0.3">
      <c r="A11" s="7">
        <v>2</v>
      </c>
      <c r="B11" s="168" t="s">
        <v>210</v>
      </c>
      <c r="C11" s="180">
        <v>140</v>
      </c>
      <c r="D11" s="180"/>
      <c r="E11" s="180">
        <v>58</v>
      </c>
      <c r="F11" s="13"/>
    </row>
    <row r="12" spans="1:6" s="24" customFormat="1" x14ac:dyDescent="0.3">
      <c r="A12" s="7">
        <v>3</v>
      </c>
      <c r="B12" s="90" t="s">
        <v>52</v>
      </c>
      <c r="C12" s="180">
        <v>45.8</v>
      </c>
      <c r="D12" s="180">
        <v>28.9</v>
      </c>
      <c r="E12" s="180">
        <v>44.5</v>
      </c>
      <c r="F12" s="180"/>
    </row>
    <row r="13" spans="1:6" s="24" customFormat="1" x14ac:dyDescent="0.3">
      <c r="A13" s="7">
        <v>4</v>
      </c>
      <c r="B13" s="91" t="s">
        <v>53</v>
      </c>
      <c r="C13" s="180">
        <v>1380</v>
      </c>
      <c r="D13" s="180">
        <v>998.3</v>
      </c>
      <c r="E13" s="180">
        <v>70</v>
      </c>
      <c r="F13" s="180"/>
    </row>
    <row r="14" spans="1:6" s="24" customFormat="1" x14ac:dyDescent="0.3">
      <c r="A14" s="7">
        <v>5</v>
      </c>
      <c r="B14" s="92" t="s">
        <v>54</v>
      </c>
      <c r="C14" s="180">
        <v>11</v>
      </c>
      <c r="D14" s="180"/>
      <c r="E14" s="180">
        <v>2.7</v>
      </c>
      <c r="F14" s="180"/>
    </row>
    <row r="15" spans="1:6" s="24" customFormat="1" ht="30" customHeight="1" x14ac:dyDescent="0.3">
      <c r="A15" s="7">
        <v>6</v>
      </c>
      <c r="B15" s="115" t="s">
        <v>55</v>
      </c>
      <c r="C15" s="180">
        <v>4.5</v>
      </c>
      <c r="D15" s="180"/>
      <c r="E15" s="180"/>
      <c r="F15" s="180"/>
    </row>
    <row r="16" spans="1:6" s="24" customFormat="1" x14ac:dyDescent="0.3">
      <c r="A16" s="7">
        <v>7</v>
      </c>
      <c r="B16" s="93" t="s">
        <v>56</v>
      </c>
      <c r="C16" s="180">
        <v>4.3</v>
      </c>
      <c r="D16" s="180"/>
      <c r="E16" s="180">
        <v>3.3</v>
      </c>
      <c r="F16" s="180"/>
    </row>
    <row r="17" spans="1:6" s="24" customFormat="1" x14ac:dyDescent="0.3">
      <c r="A17" s="7">
        <v>8</v>
      </c>
      <c r="B17" s="92" t="s">
        <v>57</v>
      </c>
      <c r="C17" s="180">
        <v>14</v>
      </c>
      <c r="D17" s="180"/>
      <c r="E17" s="180">
        <v>1.5</v>
      </c>
      <c r="F17" s="180"/>
    </row>
    <row r="18" spans="1:6" s="24" customFormat="1" x14ac:dyDescent="0.3">
      <c r="A18" s="7">
        <v>9</v>
      </c>
      <c r="B18" s="90" t="s">
        <v>179</v>
      </c>
      <c r="C18" s="180">
        <v>60</v>
      </c>
      <c r="D18" s="180"/>
      <c r="E18" s="180">
        <v>30</v>
      </c>
      <c r="F18" s="180"/>
    </row>
    <row r="19" spans="1:6" s="24" customFormat="1" x14ac:dyDescent="0.3">
      <c r="A19" s="7">
        <v>10</v>
      </c>
      <c r="B19" s="90" t="s">
        <v>211</v>
      </c>
      <c r="C19" s="180"/>
      <c r="D19" s="180"/>
      <c r="E19" s="180">
        <v>2</v>
      </c>
      <c r="F19" s="180"/>
    </row>
    <row r="20" spans="1:6" s="24" customFormat="1" x14ac:dyDescent="0.3">
      <c r="A20" s="7">
        <v>11</v>
      </c>
      <c r="B20" s="92" t="s">
        <v>58</v>
      </c>
      <c r="C20" s="180">
        <v>30.3</v>
      </c>
      <c r="D20" s="180"/>
      <c r="E20" s="180"/>
      <c r="F20" s="180"/>
    </row>
    <row r="21" spans="1:6" s="24" customFormat="1" x14ac:dyDescent="0.3">
      <c r="A21" s="7">
        <v>12</v>
      </c>
      <c r="B21" s="95" t="s">
        <v>59</v>
      </c>
      <c r="C21" s="13">
        <v>47.6</v>
      </c>
      <c r="D21" s="13"/>
      <c r="E21" s="13">
        <v>0.5</v>
      </c>
      <c r="F21" s="13"/>
    </row>
    <row r="22" spans="1:6" s="24" customFormat="1" x14ac:dyDescent="0.3">
      <c r="A22" s="7">
        <v>13</v>
      </c>
      <c r="B22" s="92" t="s">
        <v>60</v>
      </c>
      <c r="C22" s="180">
        <v>80.5</v>
      </c>
      <c r="D22" s="180"/>
      <c r="E22" s="180">
        <v>0.8</v>
      </c>
      <c r="F22" s="180"/>
    </row>
    <row r="23" spans="1:6" s="24" customFormat="1" x14ac:dyDescent="0.3">
      <c r="A23" s="7">
        <v>14</v>
      </c>
      <c r="B23" s="92" t="s">
        <v>61</v>
      </c>
      <c r="C23" s="180">
        <v>104.8</v>
      </c>
      <c r="D23" s="180"/>
      <c r="E23" s="180">
        <v>1.5</v>
      </c>
      <c r="F23" s="180"/>
    </row>
    <row r="24" spans="1:6" s="24" customFormat="1" x14ac:dyDescent="0.3">
      <c r="A24" s="7">
        <v>15</v>
      </c>
      <c r="B24" s="93" t="s">
        <v>62</v>
      </c>
      <c r="C24" s="180">
        <v>89.4</v>
      </c>
      <c r="D24" s="180"/>
      <c r="E24" s="180">
        <v>2.5</v>
      </c>
      <c r="F24" s="180"/>
    </row>
    <row r="25" spans="1:6" s="24" customFormat="1" x14ac:dyDescent="0.3">
      <c r="A25" s="7">
        <v>16</v>
      </c>
      <c r="B25" s="93" t="s">
        <v>63</v>
      </c>
      <c r="C25" s="180">
        <v>72</v>
      </c>
      <c r="D25" s="180"/>
      <c r="E25" s="180">
        <v>0.2</v>
      </c>
      <c r="F25" s="180"/>
    </row>
    <row r="26" spans="1:6" s="24" customFormat="1" x14ac:dyDescent="0.3">
      <c r="A26" s="7">
        <v>17</v>
      </c>
      <c r="B26" s="90" t="s">
        <v>64</v>
      </c>
      <c r="C26" s="180">
        <v>27.5</v>
      </c>
      <c r="D26" s="180"/>
      <c r="E26" s="180"/>
      <c r="F26" s="180"/>
    </row>
    <row r="27" spans="1:6" x14ac:dyDescent="0.3">
      <c r="A27" s="7">
        <v>18</v>
      </c>
      <c r="B27" s="93" t="s">
        <v>65</v>
      </c>
      <c r="C27" s="180">
        <v>69</v>
      </c>
      <c r="D27" s="180"/>
      <c r="E27" s="180"/>
      <c r="F27" s="180"/>
    </row>
    <row r="28" spans="1:6" s="24" customFormat="1" x14ac:dyDescent="0.3">
      <c r="A28" s="7">
        <v>19</v>
      </c>
      <c r="B28" s="91" t="s">
        <v>66</v>
      </c>
      <c r="C28" s="180">
        <v>62.6</v>
      </c>
      <c r="D28" s="180"/>
      <c r="E28" s="180"/>
      <c r="F28" s="180"/>
    </row>
    <row r="29" spans="1:6" s="24" customFormat="1" x14ac:dyDescent="0.3">
      <c r="A29" s="7">
        <v>20</v>
      </c>
      <c r="B29" s="91" t="s">
        <v>67</v>
      </c>
      <c r="C29" s="180">
        <v>84.6</v>
      </c>
      <c r="D29" s="180"/>
      <c r="E29" s="180"/>
      <c r="F29" s="180"/>
    </row>
    <row r="30" spans="1:6" s="24" customFormat="1" x14ac:dyDescent="0.3">
      <c r="A30" s="7">
        <v>21</v>
      </c>
      <c r="B30" s="91" t="s">
        <v>68</v>
      </c>
      <c r="C30" s="180">
        <v>45.5</v>
      </c>
      <c r="D30" s="180"/>
      <c r="E30" s="180"/>
      <c r="F30" s="180"/>
    </row>
    <row r="31" spans="1:6" s="24" customFormat="1" x14ac:dyDescent="0.3">
      <c r="A31" s="7">
        <v>22</v>
      </c>
      <c r="B31" s="91" t="s">
        <v>69</v>
      </c>
      <c r="C31" s="180">
        <v>110</v>
      </c>
      <c r="D31" s="180"/>
      <c r="E31" s="180"/>
      <c r="F31" s="180"/>
    </row>
    <row r="32" spans="1:6" s="24" customFormat="1" x14ac:dyDescent="0.3">
      <c r="A32" s="7">
        <v>23</v>
      </c>
      <c r="B32" s="90" t="s">
        <v>70</v>
      </c>
      <c r="C32" s="180">
        <v>71.3</v>
      </c>
      <c r="D32" s="180">
        <v>20.2</v>
      </c>
      <c r="E32" s="180"/>
      <c r="F32" s="180"/>
    </row>
    <row r="33" spans="1:6" s="24" customFormat="1" x14ac:dyDescent="0.3">
      <c r="A33" s="7">
        <v>24</v>
      </c>
      <c r="B33" s="96" t="s">
        <v>71</v>
      </c>
      <c r="C33" s="180">
        <v>7.8</v>
      </c>
      <c r="D33" s="180">
        <v>0.8</v>
      </c>
      <c r="E33" s="180">
        <v>2.5</v>
      </c>
      <c r="F33" s="180"/>
    </row>
    <row r="34" spans="1:6" s="24" customFormat="1" x14ac:dyDescent="0.3">
      <c r="A34" s="7">
        <v>25</v>
      </c>
      <c r="B34" s="91" t="s">
        <v>72</v>
      </c>
      <c r="C34" s="180">
        <v>281.2</v>
      </c>
      <c r="D34" s="180">
        <v>213</v>
      </c>
      <c r="E34" s="180"/>
      <c r="F34" s="180"/>
    </row>
    <row r="35" spans="1:6" s="24" customFormat="1" x14ac:dyDescent="0.3">
      <c r="A35" s="7">
        <v>26</v>
      </c>
      <c r="B35" s="91" t="s">
        <v>73</v>
      </c>
      <c r="C35" s="180">
        <v>56.4</v>
      </c>
      <c r="D35" s="180">
        <v>30.4</v>
      </c>
      <c r="E35" s="180"/>
      <c r="F35" s="180"/>
    </row>
    <row r="36" spans="1:6" x14ac:dyDescent="0.3">
      <c r="A36" s="224">
        <v>27</v>
      </c>
      <c r="B36" s="232" t="s">
        <v>89</v>
      </c>
      <c r="C36" s="233">
        <f t="shared" ref="C36:F36" si="0">SUM(C10:C35)</f>
        <v>3600.5000000000005</v>
      </c>
      <c r="D36" s="233">
        <f t="shared" si="0"/>
        <v>1291.6000000000001</v>
      </c>
      <c r="E36" s="233">
        <f t="shared" si="0"/>
        <v>584.9</v>
      </c>
      <c r="F36" s="233">
        <f t="shared" si="0"/>
        <v>0</v>
      </c>
    </row>
    <row r="37" spans="1:6" ht="8.25" customHeight="1" x14ac:dyDescent="0.3">
      <c r="B37" s="265"/>
      <c r="C37" s="265"/>
      <c r="D37" s="265"/>
      <c r="E37" s="265"/>
      <c r="F37" s="265"/>
    </row>
    <row r="38" spans="1:6" ht="13.5" customHeight="1" x14ac:dyDescent="0.3">
      <c r="A38" s="265" t="s">
        <v>142</v>
      </c>
      <c r="B38" s="265"/>
      <c r="C38" s="265"/>
      <c r="D38" s="265"/>
      <c r="E38" s="265"/>
      <c r="F38" s="265"/>
    </row>
    <row r="39" spans="1:6" x14ac:dyDescent="0.3">
      <c r="C39" s="18"/>
      <c r="E39" s="18"/>
    </row>
    <row r="40" spans="1:6" x14ac:dyDescent="0.3">
      <c r="C40" s="18"/>
      <c r="E40" s="18"/>
    </row>
    <row r="41" spans="1:6" x14ac:dyDescent="0.3">
      <c r="C41" s="18"/>
      <c r="E41" s="18"/>
    </row>
    <row r="42" spans="1:6" x14ac:dyDescent="0.3">
      <c r="C42" s="18"/>
      <c r="E42" s="18"/>
    </row>
    <row r="43" spans="1:6" x14ac:dyDescent="0.3">
      <c r="C43" s="18"/>
      <c r="E43" s="18"/>
    </row>
    <row r="44" spans="1:6" x14ac:dyDescent="0.3">
      <c r="C44" s="18"/>
      <c r="E44" s="18"/>
    </row>
    <row r="45" spans="1:6" x14ac:dyDescent="0.3">
      <c r="C45" s="18"/>
    </row>
    <row r="46" spans="1:6" x14ac:dyDescent="0.3">
      <c r="C46" s="192"/>
      <c r="E46" s="192"/>
    </row>
  </sheetData>
  <mergeCells count="13">
    <mergeCell ref="A4:F4"/>
    <mergeCell ref="A6:A8"/>
    <mergeCell ref="C7:C8"/>
    <mergeCell ref="A1:F1"/>
    <mergeCell ref="A2:F2"/>
    <mergeCell ref="B37:F37"/>
    <mergeCell ref="A38:F38"/>
    <mergeCell ref="C6:D6"/>
    <mergeCell ref="E6:F6"/>
    <mergeCell ref="E7:E8"/>
    <mergeCell ref="F7:F8"/>
    <mergeCell ref="D7:D8"/>
    <mergeCell ref="B6:B8"/>
  </mergeCells>
  <pageMargins left="1.1811023622047245" right="0.39370078740157483" top="0.78740157480314965" bottom="0.78740157480314965" header="0.31496062992125984" footer="0.31496062992125984"/>
  <pageSetup paperSize="9" orientation="portrait" r:id="rId1"/>
  <headerFooter differentFirst="1">
    <oddHeader>&amp;C&amp;P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C77A0-F6C5-497C-BF47-E524154B8C73}">
  <sheetPr>
    <tabColor theme="9" tint="0.59999389629810485"/>
  </sheetPr>
  <dimension ref="A1:D13"/>
  <sheetViews>
    <sheetView zoomScale="154" zoomScaleNormal="154" workbookViewId="0">
      <selection activeCell="I9" sqref="I9"/>
    </sheetView>
  </sheetViews>
  <sheetFormatPr defaultColWidth="9.140625" defaultRowHeight="15" x14ac:dyDescent="0.3"/>
  <cols>
    <col min="1" max="1" width="4.85546875" style="5" customWidth="1"/>
    <col min="2" max="2" width="58.28515625" style="5" customWidth="1"/>
    <col min="3" max="3" width="14.140625" style="5" customWidth="1"/>
    <col min="4" max="4" width="13.7109375" style="5" customWidth="1"/>
    <col min="5" max="16384" width="9.140625" style="5"/>
  </cols>
  <sheetData>
    <row r="1" spans="1:4" x14ac:dyDescent="0.3">
      <c r="A1" s="306" t="s">
        <v>268</v>
      </c>
      <c r="B1" s="306"/>
      <c r="C1" s="306"/>
      <c r="D1" s="306"/>
    </row>
    <row r="2" spans="1:4" x14ac:dyDescent="0.3">
      <c r="A2" s="306" t="s">
        <v>269</v>
      </c>
      <c r="B2" s="306"/>
      <c r="C2" s="306"/>
      <c r="D2" s="306"/>
    </row>
    <row r="3" spans="1:4" s="16" customFormat="1" x14ac:dyDescent="0.3">
      <c r="A3" s="5"/>
      <c r="B3" s="5"/>
      <c r="C3" s="5"/>
      <c r="D3" s="5"/>
    </row>
    <row r="4" spans="1:4" ht="41.25" customHeight="1" x14ac:dyDescent="0.3">
      <c r="A4" s="333" t="s">
        <v>252</v>
      </c>
      <c r="B4" s="333"/>
      <c r="C4" s="333"/>
      <c r="D4" s="333"/>
    </row>
    <row r="6" spans="1:4" ht="15" customHeight="1" x14ac:dyDescent="0.3">
      <c r="A6" s="286" t="s">
        <v>0</v>
      </c>
      <c r="B6" s="286" t="s">
        <v>76</v>
      </c>
      <c r="C6" s="299" t="s">
        <v>77</v>
      </c>
      <c r="D6" s="299"/>
    </row>
    <row r="7" spans="1:4" s="16" customFormat="1" ht="30" x14ac:dyDescent="0.3">
      <c r="A7" s="287"/>
      <c r="B7" s="287"/>
      <c r="C7" s="117" t="s">
        <v>78</v>
      </c>
      <c r="D7" s="199" t="s">
        <v>79</v>
      </c>
    </row>
    <row r="8" spans="1:4" s="16" customFormat="1" x14ac:dyDescent="0.3">
      <c r="A8" s="1">
        <v>1</v>
      </c>
      <c r="B8" s="1">
        <v>2</v>
      </c>
      <c r="C8" s="3">
        <v>3</v>
      </c>
      <c r="D8" s="200">
        <v>4</v>
      </c>
    </row>
    <row r="9" spans="1:4" s="16" customFormat="1" x14ac:dyDescent="0.3">
      <c r="A9" s="7">
        <v>1</v>
      </c>
      <c r="B9" s="97" t="s">
        <v>143</v>
      </c>
      <c r="C9" s="9">
        <f>C10</f>
        <v>3000</v>
      </c>
      <c r="D9" s="9">
        <f>D10</f>
        <v>0</v>
      </c>
    </row>
    <row r="10" spans="1:4" s="16" customFormat="1" ht="30" x14ac:dyDescent="0.3">
      <c r="A10" s="7">
        <v>2</v>
      </c>
      <c r="B10" s="155" t="s">
        <v>253</v>
      </c>
      <c r="C10" s="13">
        <v>3000</v>
      </c>
      <c r="D10" s="200"/>
    </row>
    <row r="11" spans="1:4" x14ac:dyDescent="0.3">
      <c r="A11" s="224">
        <v>3</v>
      </c>
      <c r="B11" s="232" t="s">
        <v>89</v>
      </c>
      <c r="C11" s="233">
        <f>C10</f>
        <v>3000</v>
      </c>
      <c r="D11" s="233">
        <f>D10</f>
        <v>0</v>
      </c>
    </row>
    <row r="12" spans="1:4" x14ac:dyDescent="0.3">
      <c r="A12" s="16"/>
      <c r="B12" s="17"/>
      <c r="C12" s="51"/>
      <c r="D12" s="51"/>
    </row>
    <row r="13" spans="1:4" x14ac:dyDescent="0.3">
      <c r="A13" s="332" t="s">
        <v>144</v>
      </c>
      <c r="B13" s="332"/>
      <c r="C13" s="332"/>
      <c r="D13" s="332"/>
    </row>
  </sheetData>
  <mergeCells count="7">
    <mergeCell ref="A13:D13"/>
    <mergeCell ref="A1:D1"/>
    <mergeCell ref="A2:D2"/>
    <mergeCell ref="A4:D4"/>
    <mergeCell ref="A6:A7"/>
    <mergeCell ref="B6:B7"/>
    <mergeCell ref="C6:D6"/>
  </mergeCells>
  <pageMargins left="1.1811023622047245" right="0.31496062992125984" top="0.74803149606299213" bottom="0.74803149606299213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 tint="0.59999389629810485"/>
  </sheetPr>
  <dimension ref="A1:D16"/>
  <sheetViews>
    <sheetView zoomScale="148" zoomScaleNormal="148" workbookViewId="0">
      <selection activeCell="C16" sqref="C16"/>
    </sheetView>
  </sheetViews>
  <sheetFormatPr defaultColWidth="9.140625" defaultRowHeight="15" x14ac:dyDescent="0.3"/>
  <cols>
    <col min="1" max="1" width="4.85546875" style="5" customWidth="1"/>
    <col min="2" max="2" width="54.85546875" style="5" customWidth="1"/>
    <col min="3" max="3" width="14.28515625" style="5" customWidth="1"/>
    <col min="4" max="4" width="15.28515625" style="5" customWidth="1"/>
    <col min="5" max="16384" width="9.140625" style="5"/>
  </cols>
  <sheetData>
    <row r="1" spans="1:4" ht="15" customHeight="1" x14ac:dyDescent="0.3">
      <c r="A1" s="306" t="s">
        <v>270</v>
      </c>
      <c r="B1" s="306"/>
      <c r="C1" s="306"/>
      <c r="D1" s="306"/>
    </row>
    <row r="2" spans="1:4" ht="20.25" customHeight="1" x14ac:dyDescent="0.3">
      <c r="A2" s="306" t="s">
        <v>271</v>
      </c>
      <c r="B2" s="306"/>
      <c r="C2" s="306"/>
      <c r="D2" s="306"/>
    </row>
    <row r="3" spans="1:4" s="16" customFormat="1" x14ac:dyDescent="0.3">
      <c r="A3" s="265"/>
      <c r="B3" s="265"/>
      <c r="C3" s="265"/>
      <c r="D3" s="265"/>
    </row>
    <row r="4" spans="1:4" ht="36.6" customHeight="1" x14ac:dyDescent="0.3">
      <c r="A4" s="333" t="s">
        <v>219</v>
      </c>
      <c r="B4" s="333"/>
      <c r="C4" s="333"/>
      <c r="D4" s="333"/>
    </row>
    <row r="5" spans="1:4" ht="14.45" customHeight="1" x14ac:dyDescent="0.3">
      <c r="A5" s="238"/>
      <c r="B5" s="238"/>
      <c r="C5" s="238"/>
      <c r="D5" s="238"/>
    </row>
    <row r="6" spans="1:4" ht="36.6" customHeight="1" x14ac:dyDescent="0.3">
      <c r="A6" s="294" t="s">
        <v>0</v>
      </c>
      <c r="B6" s="294" t="s">
        <v>76</v>
      </c>
      <c r="C6" s="301" t="s">
        <v>77</v>
      </c>
      <c r="D6" s="301"/>
    </row>
    <row r="7" spans="1:4" ht="36.6" customHeight="1" x14ac:dyDescent="0.3">
      <c r="A7" s="294"/>
      <c r="B7" s="294"/>
      <c r="C7" s="117" t="s">
        <v>78</v>
      </c>
      <c r="D7" s="120" t="s">
        <v>79</v>
      </c>
    </row>
    <row r="8" spans="1:4" s="16" customFormat="1" x14ac:dyDescent="0.3">
      <c r="A8" s="1">
        <v>1</v>
      </c>
      <c r="B8" s="50">
        <v>2</v>
      </c>
      <c r="C8" s="3">
        <v>3</v>
      </c>
      <c r="D8" s="2">
        <v>4</v>
      </c>
    </row>
    <row r="9" spans="1:4" s="16" customFormat="1" x14ac:dyDescent="0.3">
      <c r="A9" s="7">
        <v>1</v>
      </c>
      <c r="B9" s="97" t="s">
        <v>143</v>
      </c>
      <c r="C9" s="9">
        <f>C10</f>
        <v>6489.5</v>
      </c>
      <c r="D9" s="9">
        <f>D10</f>
        <v>0</v>
      </c>
    </row>
    <row r="10" spans="1:4" s="16" customFormat="1" ht="30" x14ac:dyDescent="0.3">
      <c r="A10" s="7">
        <v>2</v>
      </c>
      <c r="B10" s="155" t="s">
        <v>205</v>
      </c>
      <c r="C10" s="13">
        <v>6489.5</v>
      </c>
      <c r="D10" s="10"/>
    </row>
    <row r="11" spans="1:4" x14ac:dyDescent="0.3">
      <c r="A11" s="224">
        <v>3</v>
      </c>
      <c r="B11" s="232" t="s">
        <v>89</v>
      </c>
      <c r="C11" s="221">
        <f>C9</f>
        <v>6489.5</v>
      </c>
      <c r="D11" s="221">
        <f>D9</f>
        <v>0</v>
      </c>
    </row>
    <row r="12" spans="1:4" x14ac:dyDescent="0.3">
      <c r="A12" s="16"/>
      <c r="B12" s="17"/>
      <c r="C12" s="51"/>
      <c r="D12" s="51"/>
    </row>
    <row r="13" spans="1:4" x14ac:dyDescent="0.3">
      <c r="A13" s="323" t="s">
        <v>139</v>
      </c>
      <c r="B13" s="323"/>
      <c r="C13" s="323"/>
      <c r="D13" s="323"/>
    </row>
    <row r="15" spans="1:4" x14ac:dyDescent="0.3">
      <c r="C15" s="18"/>
    </row>
    <row r="16" spans="1:4" x14ac:dyDescent="0.3">
      <c r="C16" s="18"/>
    </row>
  </sheetData>
  <mergeCells count="8">
    <mergeCell ref="A1:D1"/>
    <mergeCell ref="A3:D3"/>
    <mergeCell ref="A2:D2"/>
    <mergeCell ref="A13:D13"/>
    <mergeCell ref="A4:D4"/>
    <mergeCell ref="A6:A7"/>
    <mergeCell ref="B6:B7"/>
    <mergeCell ref="C6:D6"/>
  </mergeCells>
  <pageMargins left="1.1811023622047245" right="0.39370078740157483" top="0.78740157480314965" bottom="0.78740157480314965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9" tint="0.59999389629810485"/>
  </sheetPr>
  <dimension ref="A1:E85"/>
  <sheetViews>
    <sheetView zoomScale="148" zoomScaleNormal="148" workbookViewId="0">
      <selection activeCell="H61" sqref="H61:H62"/>
    </sheetView>
  </sheetViews>
  <sheetFormatPr defaultColWidth="9.140625" defaultRowHeight="15" x14ac:dyDescent="0.3"/>
  <cols>
    <col min="1" max="1" width="5.5703125" style="52" customWidth="1"/>
    <col min="2" max="2" width="55" style="52" customWidth="1"/>
    <col min="3" max="3" width="15.5703125" style="52" customWidth="1"/>
    <col min="4" max="4" width="15.7109375" style="52" customWidth="1"/>
    <col min="5" max="5" width="10.28515625" style="52" bestFit="1" customWidth="1"/>
    <col min="6" max="16384" width="9.140625" style="52"/>
  </cols>
  <sheetData>
    <row r="1" spans="1:4" ht="17.45" customHeight="1" x14ac:dyDescent="0.3">
      <c r="A1" s="306" t="s">
        <v>268</v>
      </c>
      <c r="B1" s="306"/>
      <c r="C1" s="306"/>
      <c r="D1" s="306"/>
    </row>
    <row r="2" spans="1:4" ht="17.45" customHeight="1" x14ac:dyDescent="0.3">
      <c r="A2" s="306" t="s">
        <v>272</v>
      </c>
      <c r="B2" s="306"/>
      <c r="C2" s="306"/>
      <c r="D2" s="306"/>
    </row>
    <row r="3" spans="1:4" ht="14.45" customHeight="1" x14ac:dyDescent="0.3">
      <c r="A3" s="334"/>
      <c r="B3" s="334"/>
      <c r="C3" s="334"/>
      <c r="D3" s="334"/>
    </row>
    <row r="4" spans="1:4" s="53" customFormat="1" ht="54" customHeight="1" x14ac:dyDescent="0.3">
      <c r="A4" s="322" t="s">
        <v>220</v>
      </c>
      <c r="B4" s="322"/>
      <c r="C4" s="322"/>
      <c r="D4" s="322"/>
    </row>
    <row r="5" spans="1:4" s="53" customFormat="1" ht="12.6" customHeight="1" x14ac:dyDescent="0.3">
      <c r="A5" s="237"/>
      <c r="B5" s="237"/>
      <c r="C5" s="237"/>
      <c r="D5" s="237"/>
    </row>
    <row r="6" spans="1:4" s="53" customFormat="1" x14ac:dyDescent="0.3">
      <c r="A6" s="294" t="s">
        <v>0</v>
      </c>
      <c r="B6" s="294" t="s">
        <v>76</v>
      </c>
      <c r="C6" s="301" t="s">
        <v>77</v>
      </c>
      <c r="D6" s="301"/>
    </row>
    <row r="7" spans="1:4" s="53" customFormat="1" ht="54" customHeight="1" x14ac:dyDescent="0.3">
      <c r="A7" s="294"/>
      <c r="B7" s="294"/>
      <c r="C7" s="117" t="s">
        <v>78</v>
      </c>
      <c r="D7" s="120" t="s">
        <v>79</v>
      </c>
    </row>
    <row r="8" spans="1:4" s="53" customFormat="1" ht="15" customHeight="1" x14ac:dyDescent="0.3">
      <c r="A8" s="23">
        <v>1</v>
      </c>
      <c r="B8" s="23">
        <v>2</v>
      </c>
      <c r="C8" s="27">
        <v>3</v>
      </c>
      <c r="D8" s="54">
        <v>4</v>
      </c>
    </row>
    <row r="9" spans="1:4" s="53" customFormat="1" x14ac:dyDescent="0.3">
      <c r="A9" s="23">
        <v>1</v>
      </c>
      <c r="B9" s="55" t="s">
        <v>90</v>
      </c>
      <c r="C9" s="56">
        <f>C10+C11+C12+C13+C14+C15+C16</f>
        <v>1826.8029999999999</v>
      </c>
      <c r="D9" s="56">
        <f>D10+D11+D12+D13+D14+D15+D16</f>
        <v>13.2</v>
      </c>
    </row>
    <row r="10" spans="1:4" s="53" customFormat="1" x14ac:dyDescent="0.3">
      <c r="A10" s="23">
        <v>2</v>
      </c>
      <c r="B10" s="65" t="s">
        <v>145</v>
      </c>
      <c r="C10" s="57">
        <v>7.3999999999999996E-2</v>
      </c>
      <c r="D10" s="57"/>
    </row>
    <row r="11" spans="1:4" s="53" customFormat="1" x14ac:dyDescent="0.3">
      <c r="A11" s="23">
        <v>3</v>
      </c>
      <c r="B11" s="98" t="s">
        <v>146</v>
      </c>
      <c r="C11" s="57">
        <v>103.069</v>
      </c>
      <c r="D11" s="59"/>
    </row>
    <row r="12" spans="1:4" s="53" customFormat="1" x14ac:dyDescent="0.3">
      <c r="A12" s="23">
        <v>4</v>
      </c>
      <c r="B12" s="65" t="s">
        <v>147</v>
      </c>
      <c r="C12" s="175">
        <v>509.399</v>
      </c>
      <c r="D12" s="59"/>
    </row>
    <row r="13" spans="1:4" s="53" customFormat="1" x14ac:dyDescent="0.3">
      <c r="A13" s="23">
        <v>5</v>
      </c>
      <c r="B13" s="65" t="s">
        <v>148</v>
      </c>
      <c r="C13" s="175">
        <v>91.578000000000003</v>
      </c>
      <c r="D13" s="59"/>
    </row>
    <row r="14" spans="1:4" s="53" customFormat="1" x14ac:dyDescent="0.3">
      <c r="A14" s="23">
        <v>6</v>
      </c>
      <c r="B14" s="65" t="s">
        <v>149</v>
      </c>
      <c r="C14" s="175">
        <v>89.129000000000005</v>
      </c>
      <c r="D14" s="59"/>
    </row>
    <row r="15" spans="1:4" s="53" customFormat="1" x14ac:dyDescent="0.3">
      <c r="A15" s="23">
        <v>7</v>
      </c>
      <c r="B15" s="65" t="s">
        <v>150</v>
      </c>
      <c r="C15" s="175">
        <v>283.51</v>
      </c>
      <c r="D15" s="57">
        <v>13.2</v>
      </c>
    </row>
    <row r="16" spans="1:4" s="53" customFormat="1" x14ac:dyDescent="0.3">
      <c r="A16" s="23">
        <v>8</v>
      </c>
      <c r="B16" s="65" t="s">
        <v>151</v>
      </c>
      <c r="C16" s="175">
        <v>750.04399999999998</v>
      </c>
      <c r="D16" s="57"/>
    </row>
    <row r="17" spans="1:4" s="53" customFormat="1" x14ac:dyDescent="0.3">
      <c r="A17" s="23">
        <v>9</v>
      </c>
      <c r="B17" s="162" t="s">
        <v>152</v>
      </c>
      <c r="C17" s="58">
        <f>C18+C19</f>
        <v>256.90600000000001</v>
      </c>
      <c r="D17" s="58">
        <f>D18+D19</f>
        <v>196.8</v>
      </c>
    </row>
    <row r="18" spans="1:4" s="53" customFormat="1" x14ac:dyDescent="0.3">
      <c r="A18" s="23">
        <v>10</v>
      </c>
      <c r="B18" s="65" t="s">
        <v>145</v>
      </c>
      <c r="C18" s="57">
        <v>172.31700000000001</v>
      </c>
      <c r="D18" s="57">
        <v>116.5</v>
      </c>
    </row>
    <row r="19" spans="1:4" s="53" customFormat="1" x14ac:dyDescent="0.3">
      <c r="A19" s="23">
        <v>11</v>
      </c>
      <c r="B19" s="98" t="s">
        <v>146</v>
      </c>
      <c r="C19" s="57">
        <v>84.588999999999999</v>
      </c>
      <c r="D19" s="57">
        <v>80.3</v>
      </c>
    </row>
    <row r="20" spans="1:4" s="53" customFormat="1" x14ac:dyDescent="0.3">
      <c r="A20" s="23">
        <v>12</v>
      </c>
      <c r="B20" s="69" t="s">
        <v>153</v>
      </c>
      <c r="C20" s="58">
        <f>C22+C21+C23</f>
        <v>27.276</v>
      </c>
      <c r="D20" s="58"/>
    </row>
    <row r="21" spans="1:4" s="53" customFormat="1" x14ac:dyDescent="0.3">
      <c r="A21" s="23">
        <v>13</v>
      </c>
      <c r="B21" s="65" t="s">
        <v>145</v>
      </c>
      <c r="C21" s="59">
        <v>5.399</v>
      </c>
      <c r="D21" s="58"/>
    </row>
    <row r="22" spans="1:4" s="53" customFormat="1" x14ac:dyDescent="0.3">
      <c r="A22" s="23">
        <v>14</v>
      </c>
      <c r="B22" s="98" t="s">
        <v>146</v>
      </c>
      <c r="C22" s="57">
        <v>5.3630000000000004</v>
      </c>
      <c r="D22" s="57"/>
    </row>
    <row r="23" spans="1:4" s="53" customFormat="1" x14ac:dyDescent="0.3">
      <c r="A23" s="23">
        <v>15</v>
      </c>
      <c r="B23" s="65" t="s">
        <v>150</v>
      </c>
      <c r="C23" s="57">
        <v>16.513999999999999</v>
      </c>
      <c r="D23" s="57"/>
    </row>
    <row r="24" spans="1:4" s="53" customFormat="1" x14ac:dyDescent="0.3">
      <c r="A24" s="23">
        <v>16</v>
      </c>
      <c r="B24" s="55" t="s">
        <v>154</v>
      </c>
      <c r="C24" s="56">
        <f>C25</f>
        <v>160.916</v>
      </c>
      <c r="D24" s="56"/>
    </row>
    <row r="25" spans="1:4" s="53" customFormat="1" x14ac:dyDescent="0.3">
      <c r="A25" s="23">
        <v>17</v>
      </c>
      <c r="B25" s="65" t="s">
        <v>145</v>
      </c>
      <c r="C25" s="57">
        <v>160.916</v>
      </c>
      <c r="D25" s="57"/>
    </row>
    <row r="26" spans="1:4" s="53" customFormat="1" x14ac:dyDescent="0.3">
      <c r="A26" s="23">
        <v>18</v>
      </c>
      <c r="B26" s="15" t="s">
        <v>155</v>
      </c>
      <c r="C26" s="56">
        <f>C27+C28</f>
        <v>7.2909999999999995</v>
      </c>
      <c r="D26" s="60"/>
    </row>
    <row r="27" spans="1:4" s="53" customFormat="1" x14ac:dyDescent="0.3">
      <c r="A27" s="23">
        <v>19</v>
      </c>
      <c r="B27" s="65" t="s">
        <v>145</v>
      </c>
      <c r="C27" s="57">
        <v>5.7089999999999996</v>
      </c>
      <c r="D27" s="62"/>
    </row>
    <row r="28" spans="1:4" s="53" customFormat="1" x14ac:dyDescent="0.3">
      <c r="A28" s="23">
        <v>20</v>
      </c>
      <c r="B28" s="98" t="s">
        <v>146</v>
      </c>
      <c r="C28" s="57">
        <v>1.5820000000000001</v>
      </c>
      <c r="D28" s="62"/>
    </row>
    <row r="29" spans="1:4" s="53" customFormat="1" ht="30" x14ac:dyDescent="0.3">
      <c r="A29" s="23">
        <v>21</v>
      </c>
      <c r="B29" s="15" t="s">
        <v>110</v>
      </c>
      <c r="C29" s="56">
        <f>C30</f>
        <v>6.0620000000000003</v>
      </c>
      <c r="D29" s="56"/>
    </row>
    <row r="30" spans="1:4" s="53" customFormat="1" x14ac:dyDescent="0.3">
      <c r="A30" s="23">
        <v>22</v>
      </c>
      <c r="B30" s="65" t="s">
        <v>145</v>
      </c>
      <c r="C30" s="57">
        <v>6.0620000000000003</v>
      </c>
      <c r="D30" s="59"/>
    </row>
    <row r="31" spans="1:4" s="53" customFormat="1" ht="30" x14ac:dyDescent="0.3">
      <c r="A31" s="23">
        <v>23</v>
      </c>
      <c r="B31" s="131" t="s">
        <v>132</v>
      </c>
      <c r="C31" s="56">
        <f>C32</f>
        <v>0.10100000000000001</v>
      </c>
      <c r="D31" s="59"/>
    </row>
    <row r="32" spans="1:4" s="53" customFormat="1" x14ac:dyDescent="0.3">
      <c r="A32" s="23">
        <v>24</v>
      </c>
      <c r="B32" s="65" t="s">
        <v>145</v>
      </c>
      <c r="C32" s="57">
        <v>0.10100000000000001</v>
      </c>
      <c r="D32" s="59"/>
    </row>
    <row r="33" spans="1:4" s="53" customFormat="1" x14ac:dyDescent="0.3">
      <c r="A33" s="23">
        <v>25</v>
      </c>
      <c r="B33" s="69" t="s">
        <v>203</v>
      </c>
      <c r="C33" s="56">
        <f>C35+C34+C36</f>
        <v>37.81</v>
      </c>
      <c r="D33" s="59"/>
    </row>
    <row r="34" spans="1:4" s="53" customFormat="1" x14ac:dyDescent="0.3">
      <c r="A34" s="23">
        <v>26</v>
      </c>
      <c r="B34" s="65" t="s">
        <v>145</v>
      </c>
      <c r="C34" s="57">
        <v>15.523999999999999</v>
      </c>
      <c r="D34" s="59"/>
    </row>
    <row r="35" spans="1:4" s="53" customFormat="1" x14ac:dyDescent="0.3">
      <c r="A35" s="23">
        <v>27</v>
      </c>
      <c r="B35" s="98" t="s">
        <v>146</v>
      </c>
      <c r="C35" s="57">
        <v>1.3859999999999999</v>
      </c>
      <c r="D35" s="59"/>
    </row>
    <row r="36" spans="1:4" s="53" customFormat="1" x14ac:dyDescent="0.3">
      <c r="A36" s="23">
        <v>28</v>
      </c>
      <c r="B36" s="65" t="s">
        <v>150</v>
      </c>
      <c r="C36" s="57">
        <v>20.9</v>
      </c>
      <c r="D36" s="59"/>
    </row>
    <row r="37" spans="1:4" s="53" customFormat="1" x14ac:dyDescent="0.3">
      <c r="A37" s="23">
        <v>29</v>
      </c>
      <c r="B37" s="55" t="s">
        <v>156</v>
      </c>
      <c r="C37" s="56">
        <f>C38</f>
        <v>0.70799999999999996</v>
      </c>
      <c r="D37" s="56"/>
    </row>
    <row r="38" spans="1:4" s="53" customFormat="1" x14ac:dyDescent="0.3">
      <c r="A38" s="23">
        <v>30</v>
      </c>
      <c r="B38" s="65" t="s">
        <v>145</v>
      </c>
      <c r="C38" s="57">
        <v>0.70799999999999996</v>
      </c>
      <c r="D38" s="59"/>
    </row>
    <row r="39" spans="1:4" s="53" customFormat="1" x14ac:dyDescent="0.3">
      <c r="A39" s="23">
        <v>31</v>
      </c>
      <c r="B39" s="61" t="s">
        <v>157</v>
      </c>
      <c r="C39" s="56">
        <f>C40</f>
        <v>1.7370000000000001</v>
      </c>
      <c r="D39" s="58"/>
    </row>
    <row r="40" spans="1:4" s="53" customFormat="1" x14ac:dyDescent="0.3">
      <c r="A40" s="23">
        <v>32</v>
      </c>
      <c r="B40" s="65" t="s">
        <v>145</v>
      </c>
      <c r="C40" s="57">
        <v>1.7370000000000001</v>
      </c>
      <c r="D40" s="59"/>
    </row>
    <row r="41" spans="1:4" s="53" customFormat="1" x14ac:dyDescent="0.3">
      <c r="A41" s="23">
        <v>33</v>
      </c>
      <c r="B41" s="61" t="s">
        <v>158</v>
      </c>
      <c r="C41" s="56">
        <f>C42</f>
        <v>2.2639999999999998</v>
      </c>
      <c r="D41" s="58"/>
    </row>
    <row r="42" spans="1:4" s="53" customFormat="1" x14ac:dyDescent="0.3">
      <c r="A42" s="23">
        <v>34</v>
      </c>
      <c r="B42" s="65" t="s">
        <v>145</v>
      </c>
      <c r="C42" s="57">
        <v>2.2639999999999998</v>
      </c>
      <c r="D42" s="59"/>
    </row>
    <row r="43" spans="1:4" s="53" customFormat="1" x14ac:dyDescent="0.3">
      <c r="A43" s="23">
        <v>35</v>
      </c>
      <c r="B43" s="61" t="s">
        <v>159</v>
      </c>
      <c r="C43" s="56">
        <f>C44</f>
        <v>1.135</v>
      </c>
      <c r="D43" s="58"/>
    </row>
    <row r="44" spans="1:4" s="53" customFormat="1" x14ac:dyDescent="0.3">
      <c r="A44" s="23">
        <v>36</v>
      </c>
      <c r="B44" s="65" t="s">
        <v>145</v>
      </c>
      <c r="C44" s="57">
        <v>1.135</v>
      </c>
      <c r="D44" s="59"/>
    </row>
    <row r="45" spans="1:4" s="53" customFormat="1" x14ac:dyDescent="0.3">
      <c r="A45" s="23">
        <v>37</v>
      </c>
      <c r="B45" s="61" t="s">
        <v>160</v>
      </c>
      <c r="C45" s="56">
        <f>C46</f>
        <v>5.883</v>
      </c>
      <c r="D45" s="58"/>
    </row>
    <row r="46" spans="1:4" s="53" customFormat="1" x14ac:dyDescent="0.3">
      <c r="A46" s="23">
        <v>38</v>
      </c>
      <c r="B46" s="65" t="s">
        <v>145</v>
      </c>
      <c r="C46" s="57">
        <v>5.883</v>
      </c>
      <c r="D46" s="59"/>
    </row>
    <row r="47" spans="1:4" s="53" customFormat="1" x14ac:dyDescent="0.3">
      <c r="A47" s="23">
        <v>39</v>
      </c>
      <c r="B47" s="61" t="s">
        <v>120</v>
      </c>
      <c r="C47" s="56">
        <f>C48+C49</f>
        <v>11.917</v>
      </c>
      <c r="D47" s="56"/>
    </row>
    <row r="48" spans="1:4" s="53" customFormat="1" x14ac:dyDescent="0.3">
      <c r="A48" s="23">
        <v>40</v>
      </c>
      <c r="B48" s="65" t="s">
        <v>145</v>
      </c>
      <c r="C48" s="57">
        <v>11.246</v>
      </c>
      <c r="D48" s="59"/>
    </row>
    <row r="49" spans="1:4" s="53" customFormat="1" x14ac:dyDescent="0.3">
      <c r="A49" s="23">
        <v>41</v>
      </c>
      <c r="B49" s="98" t="s">
        <v>146</v>
      </c>
      <c r="C49" s="57">
        <v>0.67100000000000004</v>
      </c>
      <c r="D49" s="59"/>
    </row>
    <row r="50" spans="1:4" s="53" customFormat="1" x14ac:dyDescent="0.3">
      <c r="A50" s="23">
        <v>42</v>
      </c>
      <c r="B50" s="61" t="s">
        <v>161</v>
      </c>
      <c r="C50" s="56">
        <f>C51</f>
        <v>3.2930000000000001</v>
      </c>
      <c r="D50" s="58"/>
    </row>
    <row r="51" spans="1:4" s="53" customFormat="1" x14ac:dyDescent="0.3">
      <c r="A51" s="23">
        <v>43</v>
      </c>
      <c r="B51" s="65" t="s">
        <v>145</v>
      </c>
      <c r="C51" s="57">
        <v>3.2930000000000001</v>
      </c>
      <c r="D51" s="59"/>
    </row>
    <row r="52" spans="1:4" s="53" customFormat="1" x14ac:dyDescent="0.3">
      <c r="A52" s="23">
        <v>44</v>
      </c>
      <c r="B52" s="8" t="s">
        <v>122</v>
      </c>
      <c r="C52" s="56">
        <f>C53</f>
        <v>1.67</v>
      </c>
      <c r="D52" s="59"/>
    </row>
    <row r="53" spans="1:4" s="53" customFormat="1" x14ac:dyDescent="0.3">
      <c r="A53" s="23">
        <v>45</v>
      </c>
      <c r="B53" s="65" t="s">
        <v>145</v>
      </c>
      <c r="C53" s="239">
        <v>1.67</v>
      </c>
      <c r="D53" s="59"/>
    </row>
    <row r="54" spans="1:4" s="53" customFormat="1" x14ac:dyDescent="0.3">
      <c r="A54" s="23">
        <v>46</v>
      </c>
      <c r="B54" s="69" t="s">
        <v>162</v>
      </c>
      <c r="C54" s="56">
        <f>C55</f>
        <v>0.81200000000000006</v>
      </c>
      <c r="D54" s="58"/>
    </row>
    <row r="55" spans="1:4" s="53" customFormat="1" x14ac:dyDescent="0.3">
      <c r="A55" s="23">
        <v>47</v>
      </c>
      <c r="B55" s="65" t="s">
        <v>145</v>
      </c>
      <c r="C55" s="57">
        <v>0.81200000000000006</v>
      </c>
      <c r="D55" s="59"/>
    </row>
    <row r="56" spans="1:4" s="53" customFormat="1" x14ac:dyDescent="0.3">
      <c r="A56" s="23">
        <v>48</v>
      </c>
      <c r="B56" s="15" t="s">
        <v>163</v>
      </c>
      <c r="C56" s="56">
        <f>C57</f>
        <v>4.6660000000000004</v>
      </c>
      <c r="D56" s="58"/>
    </row>
    <row r="57" spans="1:4" s="53" customFormat="1" x14ac:dyDescent="0.3">
      <c r="A57" s="23">
        <v>49</v>
      </c>
      <c r="B57" s="65" t="s">
        <v>145</v>
      </c>
      <c r="C57" s="57">
        <v>4.6660000000000004</v>
      </c>
      <c r="D57" s="59"/>
    </row>
    <row r="58" spans="1:4" s="53" customFormat="1" x14ac:dyDescent="0.3">
      <c r="A58" s="23">
        <v>50</v>
      </c>
      <c r="B58" s="15" t="s">
        <v>164</v>
      </c>
      <c r="C58" s="56">
        <f>C59</f>
        <v>7.2380000000000004</v>
      </c>
      <c r="D58" s="64"/>
    </row>
    <row r="59" spans="1:4" s="53" customFormat="1" x14ac:dyDescent="0.3">
      <c r="A59" s="23">
        <v>51</v>
      </c>
      <c r="B59" s="65" t="s">
        <v>145</v>
      </c>
      <c r="C59" s="57">
        <v>7.2380000000000004</v>
      </c>
      <c r="D59" s="63"/>
    </row>
    <row r="60" spans="1:4" s="53" customFormat="1" x14ac:dyDescent="0.3">
      <c r="A60" s="23">
        <v>52</v>
      </c>
      <c r="B60" s="55" t="s">
        <v>175</v>
      </c>
      <c r="C60" s="56">
        <f>C61</f>
        <v>18.446000000000002</v>
      </c>
      <c r="D60" s="63"/>
    </row>
    <row r="61" spans="1:4" s="53" customFormat="1" x14ac:dyDescent="0.3">
      <c r="A61" s="23">
        <v>53</v>
      </c>
      <c r="B61" s="65" t="s">
        <v>145</v>
      </c>
      <c r="C61" s="57">
        <v>18.446000000000002</v>
      </c>
      <c r="D61" s="63"/>
    </row>
    <row r="62" spans="1:4" s="53" customFormat="1" x14ac:dyDescent="0.3">
      <c r="A62" s="23">
        <v>54</v>
      </c>
      <c r="B62" s="69" t="s">
        <v>87</v>
      </c>
      <c r="C62" s="56">
        <f>C63</f>
        <v>41.045999999999999</v>
      </c>
      <c r="D62" s="63"/>
    </row>
    <row r="63" spans="1:4" s="53" customFormat="1" x14ac:dyDescent="0.3">
      <c r="A63" s="23">
        <v>55</v>
      </c>
      <c r="B63" s="65" t="s">
        <v>145</v>
      </c>
      <c r="C63" s="57">
        <v>41.045999999999999</v>
      </c>
      <c r="D63" s="63"/>
    </row>
    <row r="64" spans="1:4" s="53" customFormat="1" x14ac:dyDescent="0.3">
      <c r="A64" s="23">
        <v>56</v>
      </c>
      <c r="B64" s="15" t="s">
        <v>165</v>
      </c>
      <c r="C64" s="56">
        <f>C65</f>
        <v>3.8679999999999999</v>
      </c>
      <c r="D64" s="58"/>
    </row>
    <row r="65" spans="1:4" s="53" customFormat="1" x14ac:dyDescent="0.3">
      <c r="A65" s="23">
        <v>57</v>
      </c>
      <c r="B65" s="65" t="s">
        <v>145</v>
      </c>
      <c r="C65" s="57">
        <v>3.8679999999999999</v>
      </c>
      <c r="D65" s="59"/>
    </row>
    <row r="66" spans="1:4" s="53" customFormat="1" x14ac:dyDescent="0.3">
      <c r="A66" s="23">
        <v>58</v>
      </c>
      <c r="B66" s="149" t="s">
        <v>71</v>
      </c>
      <c r="C66" s="56">
        <f>C67+C68+C69</f>
        <v>22.937999999999999</v>
      </c>
      <c r="D66" s="59"/>
    </row>
    <row r="67" spans="1:4" s="53" customFormat="1" x14ac:dyDescent="0.3">
      <c r="A67" s="23">
        <v>59</v>
      </c>
      <c r="B67" s="65" t="s">
        <v>145</v>
      </c>
      <c r="C67" s="57">
        <v>0.56399999999999995</v>
      </c>
      <c r="D67" s="59"/>
    </row>
    <row r="68" spans="1:4" s="53" customFormat="1" x14ac:dyDescent="0.3">
      <c r="A68" s="23">
        <v>60</v>
      </c>
      <c r="B68" s="98" t="s">
        <v>146</v>
      </c>
      <c r="C68" s="57">
        <v>1.377</v>
      </c>
      <c r="D68" s="59"/>
    </row>
    <row r="69" spans="1:4" s="53" customFormat="1" x14ac:dyDescent="0.3">
      <c r="A69" s="23">
        <v>61</v>
      </c>
      <c r="B69" s="65" t="s">
        <v>150</v>
      </c>
      <c r="C69" s="57">
        <v>20.997</v>
      </c>
      <c r="D69" s="59"/>
    </row>
    <row r="70" spans="1:4" s="53" customFormat="1" x14ac:dyDescent="0.3">
      <c r="A70" s="23">
        <v>62</v>
      </c>
      <c r="B70" s="149" t="s">
        <v>72</v>
      </c>
      <c r="C70" s="56">
        <f>C71+C72</f>
        <v>12.475</v>
      </c>
      <c r="D70" s="59"/>
    </row>
    <row r="71" spans="1:4" s="53" customFormat="1" x14ac:dyDescent="0.3">
      <c r="A71" s="23">
        <v>63</v>
      </c>
      <c r="B71" s="65" t="s">
        <v>145</v>
      </c>
      <c r="C71" s="57">
        <v>1.911</v>
      </c>
      <c r="D71" s="59"/>
    </row>
    <row r="72" spans="1:4" s="53" customFormat="1" x14ac:dyDescent="0.3">
      <c r="A72" s="23">
        <v>64</v>
      </c>
      <c r="B72" s="65" t="s">
        <v>150</v>
      </c>
      <c r="C72" s="57">
        <v>10.564</v>
      </c>
      <c r="D72" s="59"/>
    </row>
    <row r="73" spans="1:4" s="53" customFormat="1" x14ac:dyDescent="0.3">
      <c r="A73" s="23">
        <v>65</v>
      </c>
      <c r="B73" s="15" t="s">
        <v>111</v>
      </c>
      <c r="C73" s="56">
        <f>C74+C75</f>
        <v>30.529</v>
      </c>
      <c r="D73" s="56">
        <f>D74+D75</f>
        <v>9.5</v>
      </c>
    </row>
    <row r="74" spans="1:4" s="53" customFormat="1" x14ac:dyDescent="0.3">
      <c r="A74" s="23">
        <v>66</v>
      </c>
      <c r="B74" s="65" t="s">
        <v>145</v>
      </c>
      <c r="C74" s="57">
        <v>7.149</v>
      </c>
      <c r="D74" s="59"/>
    </row>
    <row r="75" spans="1:4" s="53" customFormat="1" x14ac:dyDescent="0.3">
      <c r="A75" s="23">
        <v>67</v>
      </c>
      <c r="B75" s="65" t="s">
        <v>150</v>
      </c>
      <c r="C75" s="62">
        <v>23.38</v>
      </c>
      <c r="D75" s="59">
        <v>9.5</v>
      </c>
    </row>
    <row r="76" spans="1:4" x14ac:dyDescent="0.3">
      <c r="A76" s="229">
        <v>68</v>
      </c>
      <c r="B76" s="234" t="s">
        <v>166</v>
      </c>
      <c r="C76" s="235">
        <f>C9+C17+C20+C24+C26+C29+C31+C33+C37+C39+C41+C43+C45+C47+C50+C52+C54+C56+C58+C60+C62+C64+C66+C70+C73</f>
        <v>2493.79</v>
      </c>
      <c r="D76" s="235">
        <f>D9+D17+D20+D24+D26+D29+D31+D33+D37+D39+D41+D43+D45+D47+D50+D52+D54+D56+D58+D60+D62+D64+D66+D70+D73</f>
        <v>219.5</v>
      </c>
    </row>
    <row r="77" spans="1:4" ht="13.9" customHeight="1" x14ac:dyDescent="0.3">
      <c r="A77" s="53"/>
      <c r="B77" s="66"/>
      <c r="C77" s="141"/>
      <c r="D77" s="67"/>
    </row>
    <row r="78" spans="1:4" ht="13.9" customHeight="1" x14ac:dyDescent="0.3">
      <c r="A78" s="332" t="s">
        <v>144</v>
      </c>
      <c r="B78" s="332"/>
      <c r="C78" s="332"/>
      <c r="D78" s="332"/>
    </row>
    <row r="79" spans="1:4" x14ac:dyDescent="0.3">
      <c r="B79" s="185"/>
      <c r="C79" s="186"/>
    </row>
    <row r="80" spans="1:4" x14ac:dyDescent="0.3">
      <c r="B80" s="185"/>
      <c r="C80" s="186"/>
    </row>
    <row r="81" spans="2:5" x14ac:dyDescent="0.3">
      <c r="B81" s="185"/>
      <c r="C81" s="186"/>
      <c r="E81" s="127"/>
    </row>
    <row r="83" spans="2:5" x14ac:dyDescent="0.3">
      <c r="C83" s="127"/>
    </row>
    <row r="85" spans="2:5" x14ac:dyDescent="0.3">
      <c r="C85" s="127"/>
      <c r="D85" s="127"/>
    </row>
  </sheetData>
  <mergeCells count="8">
    <mergeCell ref="A78:D78"/>
    <mergeCell ref="A3:D3"/>
    <mergeCell ref="A1:D1"/>
    <mergeCell ref="A2:D2"/>
    <mergeCell ref="A4:D4"/>
    <mergeCell ref="A6:A7"/>
    <mergeCell ref="B6:B7"/>
    <mergeCell ref="C6:D6"/>
  </mergeCells>
  <conditionalFormatting sqref="B20">
    <cfRule type="cellIs" dxfId="5" priority="6" stopIfTrue="1" operator="equal">
      <formula>0</formula>
    </cfRule>
  </conditionalFormatting>
  <conditionalFormatting sqref="B33">
    <cfRule type="cellIs" dxfId="4" priority="4" stopIfTrue="1" operator="equal">
      <formula>0</formula>
    </cfRule>
  </conditionalFormatting>
  <conditionalFormatting sqref="B54">
    <cfRule type="cellIs" dxfId="3" priority="7" stopIfTrue="1" operator="equal">
      <formula>0</formula>
    </cfRule>
  </conditionalFormatting>
  <conditionalFormatting sqref="B62">
    <cfRule type="cellIs" dxfId="2" priority="3" stopIfTrue="1" operator="equal">
      <formula>0</formula>
    </cfRule>
  </conditionalFormatting>
  <conditionalFormatting sqref="B66">
    <cfRule type="cellIs" dxfId="1" priority="2" stopIfTrue="1" operator="equal">
      <formula>0</formula>
    </cfRule>
  </conditionalFormatting>
  <conditionalFormatting sqref="B70">
    <cfRule type="cellIs" dxfId="0" priority="1" stopIfTrue="1" operator="equal">
      <formula>0</formula>
    </cfRule>
  </conditionalFormatting>
  <pageMargins left="1.1811023622047245" right="0.39370078740157483" top="0.78740157480314965" bottom="0.78740157480314965" header="0.31496062992125984" footer="0.31496062992125984"/>
  <pageSetup paperSize="9" orientation="portrait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15</vt:i4>
      </vt:variant>
    </vt:vector>
  </HeadingPairs>
  <TitlesOfParts>
    <vt:vector size="15" baseType="lpstr">
      <vt:lpstr>suvestinė</vt:lpstr>
      <vt:lpstr>2026-2028 m. pajamos</vt:lpstr>
      <vt:lpstr>2026-2028 m. asignavimai</vt:lpstr>
      <vt:lpstr>2026-2028 m. asignavimai DU</vt:lpstr>
      <vt:lpstr>pajamų priedas</vt:lpstr>
      <vt:lpstr>2026 m. BĮ pajamos</vt:lpstr>
      <vt:lpstr>2026 m. asig. savaran. f-joms</vt:lpstr>
      <vt:lpstr>  2026 m. deleg. f-joms </vt:lpstr>
      <vt:lpstr>2026 m. ugdymo reikmėms</vt:lpstr>
      <vt:lpstr>2026 m. kitos dotacijos</vt:lpstr>
      <vt:lpstr>2026 m. ES lėšos</vt:lpstr>
      <vt:lpstr>2026 m. BĮ lėšų asignavimai</vt:lpstr>
      <vt:lpstr>2026 m. asign. paskolų lėšomis</vt:lpstr>
      <vt:lpstr>2026 m. biudžeto likutis</vt:lpstr>
      <vt:lpstr>2026 m. tiksliniai likučiai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Vida Navickienė</dc:creator>
  <cp:keywords/>
  <dc:description/>
  <cp:lastModifiedBy>Aušra Kedienė</cp:lastModifiedBy>
  <cp:revision/>
  <cp:lastPrinted>2026-01-16T13:29:58Z</cp:lastPrinted>
  <dcterms:created xsi:type="dcterms:W3CDTF">2018-12-03T11:55:49Z</dcterms:created>
  <dcterms:modified xsi:type="dcterms:W3CDTF">2026-01-22T05:47:42Z</dcterms:modified>
  <cp:category/>
  <cp:contentStatus/>
</cp:coreProperties>
</file>