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K:\Biudzetas\Ausra Kediene\2022 biudžeto projektas\"/>
    </mc:Choice>
  </mc:AlternateContent>
  <xr:revisionPtr revIDLastSave="0" documentId="8_{1964620C-3E08-4F5F-8B6C-FFA072BE8324}" xr6:coauthVersionLast="47" xr6:coauthVersionMax="47" xr10:uidLastSave="{00000000-0000-0000-0000-000000000000}"/>
  <bookViews>
    <workbookView xWindow="2928" yWindow="2928" windowWidth="17280" windowHeight="8964" firstSheet="8" activeTab="13" xr2:uid="{00000000-000D-0000-FFFF-FFFF00000000}"/>
  </bookViews>
  <sheets>
    <sheet name="SUVESTINE" sheetId="17" state="hidden" r:id="rId1"/>
    <sheet name="1 priedas" sheetId="14" state="hidden" r:id="rId2"/>
    <sheet name="pajamų priedas" sheetId="16" r:id="rId3"/>
    <sheet name="2 priedas" sheetId="15" r:id="rId4"/>
    <sheet name="3 priedas" sheetId="18" r:id="rId5"/>
    <sheet name="4 priedas" sheetId="4" r:id="rId6"/>
    <sheet name="  5 priedas " sheetId="5" r:id="rId7"/>
    <sheet name=" 6 priedas" sheetId="6" r:id="rId8"/>
    <sheet name=" 7 priedas" sheetId="7" r:id="rId9"/>
    <sheet name=" 8 priedas" sheetId="8" r:id="rId10"/>
    <sheet name=" 9 priedas" sheetId="9" r:id="rId11"/>
    <sheet name="10 priedas" sheetId="12" r:id="rId12"/>
    <sheet name="11 priedas" sheetId="10" r:id="rId13"/>
    <sheet name="12 priedas" sheetId="11" r:id="rId1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7" l="1"/>
  <c r="C29" i="7" s="1"/>
  <c r="C9" i="11"/>
  <c r="C16" i="11"/>
  <c r="C15" i="11" s="1"/>
  <c r="C30" i="11"/>
  <c r="C37" i="11"/>
  <c r="C43" i="11"/>
  <c r="C69" i="11"/>
  <c r="C16" i="10"/>
  <c r="C12" i="10"/>
  <c r="C13" i="10"/>
  <c r="C38" i="8"/>
  <c r="D12" i="7"/>
  <c r="D10" i="5"/>
  <c r="C10" i="5"/>
  <c r="D16" i="4"/>
  <c r="C16" i="4"/>
  <c r="D18" i="4"/>
  <c r="C18" i="4"/>
  <c r="C54" i="4" s="1"/>
  <c r="C9" i="12"/>
  <c r="E10" i="9"/>
  <c r="D10" i="9"/>
  <c r="C10" i="9"/>
  <c r="E12" i="9"/>
  <c r="D12" i="9"/>
  <c r="C12" i="9"/>
  <c r="E16" i="9"/>
  <c r="C16" i="9"/>
  <c r="C18" i="9"/>
  <c r="E20" i="9"/>
  <c r="C20" i="9"/>
  <c r="E24" i="9"/>
  <c r="E42" i="9" s="1"/>
  <c r="D24" i="9"/>
  <c r="C24" i="9"/>
  <c r="D39" i="9"/>
  <c r="D42" i="9" s="1"/>
  <c r="C39" i="9"/>
  <c r="C42" i="9" s="1"/>
  <c r="C10" i="8"/>
  <c r="C14" i="8"/>
  <c r="C13" i="8" s="1"/>
  <c r="C16" i="8"/>
  <c r="C17" i="8"/>
  <c r="C24" i="8"/>
  <c r="C23" i="8" s="1"/>
  <c r="C27" i="8"/>
  <c r="C28" i="8"/>
  <c r="D31" i="8"/>
  <c r="D30" i="8" s="1"/>
  <c r="C31" i="8"/>
  <c r="C37" i="8"/>
  <c r="C10" i="7"/>
  <c r="C9" i="7" s="1"/>
  <c r="C18" i="7"/>
  <c r="C23" i="5"/>
  <c r="C22" i="5" s="1"/>
  <c r="C26" i="5"/>
  <c r="D27" i="5"/>
  <c r="D26" i="5" s="1"/>
  <c r="C27" i="5"/>
  <c r="D36" i="5"/>
  <c r="D35" i="5" s="1"/>
  <c r="C36" i="5"/>
  <c r="C35" i="5" s="1"/>
  <c r="D39" i="5"/>
  <c r="C39" i="5"/>
  <c r="D47" i="5"/>
  <c r="D46" i="5" s="1"/>
  <c r="C47" i="5"/>
  <c r="C46" i="5" s="1"/>
  <c r="C52" i="4"/>
  <c r="D48" i="4"/>
  <c r="C48" i="4"/>
  <c r="D31" i="4"/>
  <c r="C31" i="4"/>
  <c r="D26" i="4"/>
  <c r="C26" i="4"/>
  <c r="D23" i="4"/>
  <c r="C23" i="4"/>
  <c r="C21" i="4"/>
  <c r="D13" i="4"/>
  <c r="C13" i="4"/>
  <c r="D9" i="4"/>
  <c r="D54" i="4" s="1"/>
  <c r="C9" i="4"/>
  <c r="E19" i="18" l="1"/>
  <c r="D19" i="18"/>
  <c r="C34" i="8"/>
  <c r="C30" i="8" s="1"/>
  <c r="D23" i="11" l="1"/>
  <c r="D31" i="5"/>
  <c r="D30" i="5" s="1"/>
  <c r="E5" i="17"/>
  <c r="E4" i="17"/>
  <c r="E3" i="17"/>
  <c r="C9" i="17"/>
  <c r="D12" i="11"/>
  <c r="D23" i="7" l="1"/>
  <c r="D21" i="7"/>
  <c r="G18" i="16"/>
  <c r="G17" i="16" s="1"/>
  <c r="E6" i="17"/>
  <c r="E9" i="17"/>
  <c r="E8" i="17"/>
  <c r="E7" i="17"/>
  <c r="G42" i="16"/>
  <c r="E11" i="17" s="1"/>
  <c r="G40" i="16"/>
  <c r="G36" i="16"/>
  <c r="G35" i="16"/>
  <c r="G27" i="16"/>
  <c r="G23" i="16"/>
  <c r="G15" i="16"/>
  <c r="G11" i="16"/>
  <c r="G9" i="16"/>
  <c r="C21" i="7"/>
  <c r="C23" i="7"/>
  <c r="C17" i="7" l="1"/>
  <c r="D17" i="7"/>
  <c r="C5" i="17"/>
  <c r="G22" i="16"/>
  <c r="G8" i="16"/>
  <c r="G39" i="16" s="1"/>
  <c r="C66" i="11"/>
  <c r="C63" i="11"/>
  <c r="C61" i="11"/>
  <c r="C59" i="11"/>
  <c r="C57" i="11"/>
  <c r="C55" i="11"/>
  <c r="C53" i="11"/>
  <c r="C51" i="11"/>
  <c r="C49" i="11"/>
  <c r="C47" i="11"/>
  <c r="C41" i="11"/>
  <c r="C38" i="11"/>
  <c r="C35" i="11"/>
  <c r="C26" i="11"/>
  <c r="C23" i="11"/>
  <c r="C20" i="11"/>
  <c r="C12" i="11"/>
  <c r="C44" i="11"/>
  <c r="B15" i="17" l="1"/>
  <c r="E2" i="17" s="1"/>
  <c r="E12" i="17" s="1"/>
  <c r="B14" i="17"/>
  <c r="C11" i="17"/>
  <c r="B11" i="17"/>
  <c r="C15" i="7"/>
  <c r="C12" i="7" s="1"/>
  <c r="G59" i="14"/>
  <c r="C6" i="17"/>
  <c r="B5" i="17" l="1"/>
  <c r="B6" i="17"/>
  <c r="C10" i="17"/>
  <c r="D37" i="6"/>
  <c r="C37" i="6"/>
  <c r="D24" i="6"/>
  <c r="C24" i="6"/>
  <c r="D21" i="6"/>
  <c r="C21" i="6"/>
  <c r="D18" i="6"/>
  <c r="D15" i="6"/>
  <c r="D12" i="6"/>
  <c r="D9" i="6"/>
  <c r="C18" i="6"/>
  <c r="C15" i="6"/>
  <c r="C12" i="6"/>
  <c r="C9" i="6"/>
  <c r="C43" i="6" l="1"/>
  <c r="B4" i="17" s="1"/>
  <c r="D43" i="6"/>
  <c r="C4" i="17" s="1"/>
  <c r="G58" i="14"/>
  <c r="G57" i="14"/>
  <c r="G56" i="14"/>
  <c r="C14" i="15"/>
  <c r="F38" i="15"/>
  <c r="E38" i="15"/>
  <c r="D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3" i="15"/>
  <c r="F42" i="9"/>
  <c r="C8" i="17" s="1"/>
  <c r="B8" i="17"/>
  <c r="C7" i="17"/>
  <c r="B7" i="17"/>
  <c r="C44" i="5"/>
  <c r="C38" i="5" s="1"/>
  <c r="D44" i="5"/>
  <c r="D38" i="5" s="1"/>
  <c r="C2" i="17"/>
  <c r="G48" i="14"/>
  <c r="G60" i="14" s="1"/>
  <c r="G41" i="14"/>
  <c r="G40" i="14"/>
  <c r="G32" i="14"/>
  <c r="G28" i="14"/>
  <c r="G16" i="14"/>
  <c r="G24" i="14"/>
  <c r="G20" i="14"/>
  <c r="G12" i="14"/>
  <c r="G46" i="14"/>
  <c r="G10" i="14"/>
  <c r="G55" i="14" s="1"/>
  <c r="C10" i="12"/>
  <c r="C12" i="12" s="1"/>
  <c r="B9" i="17" s="1"/>
  <c r="D24" i="7"/>
  <c r="B2" i="17" l="1"/>
  <c r="G2" i="17" s="1"/>
  <c r="C31" i="5"/>
  <c r="C30" i="5" s="1"/>
  <c r="B10" i="17"/>
  <c r="G27" i="14"/>
  <c r="G19" i="14"/>
  <c r="G18" i="14" s="1"/>
  <c r="G45" i="14"/>
  <c r="G9" i="14"/>
  <c r="C38" i="15"/>
  <c r="G44" i="14" l="1"/>
  <c r="G53" i="14" s="1"/>
  <c r="C9" i="5"/>
  <c r="B3" i="17" l="1"/>
  <c r="B12" i="17" s="1"/>
  <c r="G12" i="17" s="1"/>
  <c r="C3" i="17"/>
  <c r="C12" i="17" s="1"/>
  <c r="D9" i="5" l="1"/>
</calcChain>
</file>

<file path=xl/sharedStrings.xml><?xml version="1.0" encoding="utf-8"?>
<sst xmlns="http://schemas.openxmlformats.org/spreadsheetml/2006/main" count="576" uniqueCount="297">
  <si>
    <t xml:space="preserve">                                                 Palangos miesto savivaldybės tarybos</t>
  </si>
  <si>
    <t xml:space="preserve">                                                 2022 m. vasario    d. sprendimo Nr. T2-</t>
  </si>
  <si>
    <t xml:space="preserve">                                                 1 priedas</t>
  </si>
  <si>
    <t>PALANGOS MIESTO SAVIVALDYBĖS 2022 METŲ BIUDŽETO PAJAMŲ PLANAS</t>
  </si>
  <si>
    <t>Eil. Nr.</t>
  </si>
  <si>
    <t>Pajamų pavadinimas</t>
  </si>
  <si>
    <t>Pajamos,        tūkst. Eur</t>
  </si>
  <si>
    <t xml:space="preserve">MOKESČIAI </t>
  </si>
  <si>
    <t>Pajamų ir pelno mokesčiai</t>
  </si>
  <si>
    <t xml:space="preserve">Gyventojų pajamų mokestis </t>
  </si>
  <si>
    <t>Turto mokesčiai</t>
  </si>
  <si>
    <t>Žemės mokestis</t>
  </si>
  <si>
    <t>Paveldimo turto mokestis</t>
  </si>
  <si>
    <t>Nekilnojamojo turto mokestis</t>
  </si>
  <si>
    <t>Prekių ir paslaugų mokesčiai</t>
  </si>
  <si>
    <t>Mokesčiai už aplinkos teršimą</t>
  </si>
  <si>
    <t>DOTACIJOS</t>
  </si>
  <si>
    <t xml:space="preserve">Dotacijos iš kitų valdžios sektoriaus subjektų </t>
  </si>
  <si>
    <t>Dotacijos iš kitų valdžios sektoriaus subjektų einamiesiems tikslams</t>
  </si>
  <si>
    <t>Speciali tikslinė dotacija savivaldybėms einamiesiems tikslams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</si>
  <si>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</si>
  <si>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</si>
  <si>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</t>
  </si>
  <si>
    <t>Dotacija savivaldybėms iš Europos Sąjungos, kitos tarptautinės finansinės paramos ir bendrojo finansavimo lėšų turtui įsigyti</t>
  </si>
  <si>
    <t>Kitos dotacijos turtui įsigyti</t>
  </si>
  <si>
    <t>KITOS PAJAMOS</t>
  </si>
  <si>
    <t>Turto pajamos</t>
  </si>
  <si>
    <t xml:space="preserve">Nuomos mokestis už valstybinę žemę </t>
  </si>
  <si>
    <t xml:space="preserve">Palūkanos </t>
  </si>
  <si>
    <t>Mokesčiai už valstybinius gamtos išteklius</t>
  </si>
  <si>
    <t>Pajamos už prekes ir paslaugas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</si>
  <si>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</si>
  <si>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</si>
  <si>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</si>
  <si>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</si>
  <si>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</si>
  <si>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Pajamos iš baudų, konfiskuoto turto ir kitų netesybų</t>
  </si>
  <si>
    <t>Kitos neišvardytos pajamos</t>
  </si>
  <si>
    <t>MATERIALIOJO IR NEMATERIALIOJO TURTO REALIZAVIMO PAJAMOS</t>
  </si>
  <si>
    <t>Ilgalaikio materialiojo turto realizavimo pajamos</t>
  </si>
  <si>
    <t>Žemės realizavimo pajamos</t>
  </si>
  <si>
    <t>Pastatų ir statinių realizavimo pajamos</t>
  </si>
  <si>
    <t>BIUDŽETO PAJAMOS, IŠ VISO</t>
  </si>
  <si>
    <t xml:space="preserve">tame tarpe prognozuojamos pajamos  pagal Lietuvos Respublikos 2022 metų valstybės biudžeto ir savivaldybių biudžetų finansinių rodiklių patvirtinimo įstatymą (2+4+21+22+28+30+31) </t>
  </si>
  <si>
    <t>FINANSINIŲ ĮSIPAREIGOJIMŲ PRISIĖMIMO PAJAMOS (SKOLINIMASIS)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</si>
  <si>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</si>
  <si>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</si>
  <si>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</si>
  <si>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</si>
  <si>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</si>
  <si>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</si>
  <si>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VISO</t>
  </si>
  <si>
    <t>______________________________</t>
  </si>
  <si>
    <t>SB</t>
  </si>
  <si>
    <t>S</t>
  </si>
  <si>
    <t>N</t>
  </si>
  <si>
    <t>I</t>
  </si>
  <si>
    <t>ES</t>
  </si>
  <si>
    <t>L</t>
  </si>
  <si>
    <t>D</t>
  </si>
  <si>
    <t>MK</t>
  </si>
  <si>
    <t>C</t>
  </si>
  <si>
    <t>Speciali tikslinė dotacija savivaldybėms</t>
  </si>
  <si>
    <t xml:space="preserve">Dotacija savivaldybėms iš Europos Sąjungos, kitos tarptautinės finansinės paramos ir bendrojo finansavimo lėšų </t>
  </si>
  <si>
    <t xml:space="preserve">Kitos dotacijos </t>
  </si>
  <si>
    <t xml:space="preserve">                                                                        2 priedas</t>
  </si>
  <si>
    <t xml:space="preserve">BIUDŽETINIŲ ĮSTAIGŲ PAJAMŲ ĮMOKOS </t>
  </si>
  <si>
    <t>Į PALANGOS MIESTO SAVIVALDYBĖS 2022 METŲ BIUDŽETĄ</t>
  </si>
  <si>
    <t>Įstaigų pavadinimas</t>
  </si>
  <si>
    <t>Iš viso, tūkst. Eur</t>
  </si>
  <si>
    <t>iš jų</t>
  </si>
  <si>
    <t>įmokos už išlaikymą švietimo, socialinės apsaugos ir kitose įstaigose</t>
  </si>
  <si>
    <t>pajamos už prekes ir paslaugas</t>
  </si>
  <si>
    <t>pajamos už ilgalaikio ir trumpalaikio materialiojo turto nuomą</t>
  </si>
  <si>
    <t>Palangos miesto savivaldybės administracija</t>
  </si>
  <si>
    <t>Palangos miesto rinkliavų centras</t>
  </si>
  <si>
    <t xml:space="preserve">Palangos miesto botanikos parkas </t>
  </si>
  <si>
    <t>Palangos investicijų valdymas</t>
  </si>
  <si>
    <t>Palangos turizmo informacijos centras</t>
  </si>
  <si>
    <t>Palangos miesto savivaldybės visuomenės sveikatos biuras</t>
  </si>
  <si>
    <t xml:space="preserve">Palangos miesto savivaldybės viešoji biblioteka </t>
  </si>
  <si>
    <t>Palangos kurorto muziejus</t>
  </si>
  <si>
    <t xml:space="preserve">Palangos kultūros ir jaunimo centras </t>
  </si>
  <si>
    <t xml:space="preserve">Palangos lopšelis-darželis „Sigutė“ </t>
  </si>
  <si>
    <t>Palangos lopšelis-darželis „Ąžuoliukas“</t>
  </si>
  <si>
    <t xml:space="preserve">Palangos lopšelis-darželis „Žilvinas“  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</si>
  <si>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</si>
  <si>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</si>
  <si>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</si>
  <si>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</si>
  <si>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 xml:space="preserve">Palangos Šventosios pagrindinė mokykla </t>
  </si>
  <si>
    <t xml:space="preserve">Palangos senoji gimnazija    </t>
  </si>
  <si>
    <t xml:space="preserve">Palangos ,,Baltijos“ pagrindinė mokykla </t>
  </si>
  <si>
    <t>Palangos Vlado Jurgučio progimnazija</t>
  </si>
  <si>
    <t xml:space="preserve">Palangos sporto centras  </t>
  </si>
  <si>
    <t>Palangos Stasio Vainiūno meno mokykla</t>
  </si>
  <si>
    <t>Palangos švietimo pagalbos tarnyba</t>
  </si>
  <si>
    <t xml:space="preserve">Palangos miesto globos namai </t>
  </si>
  <si>
    <t>Palangos socialinių paslaugų centras</t>
  </si>
  <si>
    <t>IŠ VISO</t>
  </si>
  <si>
    <t>____________________________________</t>
  </si>
  <si>
    <t>PALANGOS MIESTO SAVIVALDYBĖS 2022 METŲ BIUDŽETO ASIGNAVIMAI  SAVARANKIŠKOSIOMS SAVIVALDYBĖS FUNKCIJOMS</t>
  </si>
  <si>
    <t>Asignavimų valdytojas</t>
  </si>
  <si>
    <t>Asignavimai, tūkst. Eur</t>
  </si>
  <si>
    <t>Iš viso</t>
  </si>
  <si>
    <t>iš jų darbo užmokesčiui</t>
  </si>
  <si>
    <t>Palangos miesto savivaldybės kontrolės ir audito tarnyba</t>
  </si>
  <si>
    <t xml:space="preserve">Palangos miesto rinkliavų centras </t>
  </si>
  <si>
    <t>Palangos miesto botanikos parkas</t>
  </si>
  <si>
    <t xml:space="preserve">Palangos kultūros ir jaunimo centras  </t>
  </si>
  <si>
    <t xml:space="preserve">Palangos lopšelis-darželis „Ąžuoliukas“ </t>
  </si>
  <si>
    <t xml:space="preserve">Palangos lopšelis-darželis „Žilvinas“ </t>
  </si>
  <si>
    <t>Palangos Šventosios pagrindinė mokykla</t>
  </si>
  <si>
    <t xml:space="preserve">Palangos senoji gimnazija </t>
  </si>
  <si>
    <t xml:space="preserve">Palangos moksleivių klubas </t>
  </si>
  <si>
    <t xml:space="preserve">Palangos sporto centras </t>
  </si>
  <si>
    <t xml:space="preserve">Palangos Stasio Vainiūno meno mokykla </t>
  </si>
  <si>
    <t>IŠ VISO ASIGNAVIMŲ</t>
  </si>
  <si>
    <t>PALANGOS MIESTO SAVIVALDYBĖS 2022 METŲ BIUDŽETO ASIGNAVIMAI VALSTYBINĖMS (VALSTYBĖS PERDUOTOMS SAVIVALDYBĖMS) FUNKCIJOMS ATLIKTI</t>
  </si>
  <si>
    <t>Palangos miesto savivaldybės administracija - iš viso, iš jų:</t>
  </si>
  <si>
    <t>Palangos miesto savivaldybės visuomenės sveikatos biuras - iš viso, iš jų:</t>
  </si>
  <si>
    <t>Palangos socialinių paslaugų centras - iš viso, iš jų:</t>
  </si>
  <si>
    <t>_______________________</t>
  </si>
  <si>
    <t>PALANGOS MIESTO SAVIVALDYBĖS 2022 METŲ BIUDŽETO ASIGNAVIMAI IŠ SPECIALIOS TIKSLINĖS VALSTYBĖS DOTACIJOS UGDYMO REIKMĖMS FINANSUOTI</t>
  </si>
  <si>
    <t xml:space="preserve">Palangos lopšelis-darželis „Sigutė“- iš viso, iš jų: </t>
  </si>
  <si>
    <t>ikimokyklinis ugdymas</t>
  </si>
  <si>
    <t>priešmokyklinis ugdymas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</si>
  <si>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</si>
  <si>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</si>
  <si>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</si>
  <si>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</si>
  <si>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</si>
  <si>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</si>
  <si>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>skaitmeninio ugdymo plėtra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</si>
  <si>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</si>
  <si>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</si>
  <si>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</si>
  <si>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</si>
  <si>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</si>
  <si>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>bendrasis ugdymas</t>
  </si>
  <si>
    <t>_____________________________________</t>
  </si>
  <si>
    <t xml:space="preserve">PALANGOS MIESTO SAVIVALDYBĖS 2022 METŲ BIUDŽETO ASIGNAVIMAI IŠ VALSTYBĖS BIUDŽETO DOTACIJŲ </t>
  </si>
  <si>
    <t>Palangos miesto savivaldybės viešoji biblioteka - iš viso, iš jų:</t>
  </si>
  <si>
    <t>Palangos sanatorinė mokykla - iš viso, iš jų:</t>
  </si>
  <si>
    <t>Palangos ,,Baltijos“ pagrindinė mokykla-  iš viso, iš jų:</t>
  </si>
  <si>
    <t>Mokytojų, dirbančių pagal neformaliojo švietimo programas, darbo apmokėjimui</t>
  </si>
  <si>
    <t>Stasio Vainiūno meno mokykla</t>
  </si>
  <si>
    <t>Sporto centras</t>
  </si>
  <si>
    <t>Moksleivių klubas</t>
  </si>
  <si>
    <t>____________________________</t>
  </si>
  <si>
    <t>PALANGOS MIESTO SAVIVALDYBĖS 2022 METŲ BIUDŽETO ASIGNAVIMAI IŠ EUROPOS SĄJUNGOS FINANSINĖS PARAMOS LĖŠŲ</t>
  </si>
  <si>
    <t>2</t>
  </si>
  <si>
    <t>3</t>
  </si>
  <si>
    <t>4</t>
  </si>
  <si>
    <t>_________________________</t>
  </si>
  <si>
    <t xml:space="preserve">PALANGOS MIESTO SAVIVALDYBĖS 2022 METŲ BIUDŽETO ASIGNAVIMAI IŠ BIUDŽETINIŲ ĮSTAIGŲ GAUTŲ PAJAMŲ ĮMOKŲ PROGRAMOMS FINANSUOTI </t>
  </si>
  <si>
    <t>Asignavimai iš pajamų už prekes ir paslaugas, tūkst. Eur</t>
  </si>
  <si>
    <t xml:space="preserve">Asignavimai iš pajamų už ilgalaikio ir trumpalaikio materialiojo turto nuomą, tūkst. Eur </t>
  </si>
  <si>
    <t>______________________________________</t>
  </si>
  <si>
    <t>PALANGOS MIESTO SAVIVALDYBĖS 2022 METŲ BIUDŽETO ASIGNAVIMAI ILGALAIKIŲ PASKOLŲ LĖŠOMIS</t>
  </si>
  <si>
    <t xml:space="preserve">Palangos miesto savivaldybės administracija - iš viso, iš jų: </t>
  </si>
  <si>
    <t>______________________</t>
  </si>
  <si>
    <t>PALANGOS MIESTO SAVIVALDYBĖS 2022 METŲ ASIGNAVIMAI IŠ PRAĖJUSIŲ METŲ BIUDŽETO LĖŠŲ LIKUČIO</t>
  </si>
  <si>
    <t xml:space="preserve">                                                                  11 priedas</t>
  </si>
  <si>
    <t>PALANGOS MIESTO SAVIVALDYBĖS 2022 METŲ ASIGNAVIMAI IŠ TIKSLINĖS PASKIRTIES LĖŠŲ  IR BIUDŽETINIŲ ĮSTAIGŲ PAJAMŲ ĮMOKŲ LIKUČIŲ (PRAĖJUSIŲ METŲ NEPANAUDOTOS LĖŠOS)</t>
  </si>
  <si>
    <t>iš pajamų įmokų už prekes ir paslaugas</t>
  </si>
  <si>
    <t>iš pajamų įmokų už turto nuomą</t>
  </si>
  <si>
    <t>iš Aplinkos apsaugos rėmimo specialiosios programos lėšų likučio</t>
  </si>
  <si>
    <t>iš lėšų už privatizuotas gyvenamąsias ir kitas patalpas</t>
  </si>
  <si>
    <t>iš vietinės rinkliavos už komunalinių atliekų surinkimą ir tvarkymą</t>
  </si>
  <si>
    <t>iš valstybinės žemės pardavimo lėšų</t>
  </si>
  <si>
    <t>iš Europos Sąjungos finansinės paramos fondų lėšų</t>
  </si>
  <si>
    <t>iš infrastruktūros plėtros įmokų</t>
  </si>
  <si>
    <t>iš valstybinės biudžeto lėšų</t>
  </si>
  <si>
    <t>Palangos miesto rinkliavų centras - iš viso, iš jų:</t>
  </si>
  <si>
    <t>Palangos miesto botanikos parkas - iš viso, iš jų:</t>
  </si>
  <si>
    <t>Palangos investicijų valdymas - iš viso, iš jų:</t>
  </si>
  <si>
    <t>Palangos turizmo informacijos centras - iš viso, iš jų:</t>
  </si>
  <si>
    <t>Palangos kultūros ir jaunimo centras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</si>
  <si>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</si>
  <si>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</si>
  <si>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</si>
  <si>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</si>
  <si>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</si>
  <si>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</si>
  <si>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</si>
  <si>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</si>
  <si>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</si>
  <si>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</si>
  <si>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 xml:space="preserve">IŠ VISO ASIGNAVIMŲ </t>
  </si>
  <si>
    <t>PAJAMOS</t>
  </si>
  <si>
    <t>E</t>
  </si>
  <si>
    <t>M</t>
  </si>
  <si>
    <t>Projektas</t>
  </si>
  <si>
    <t>3 priedas</t>
  </si>
  <si>
    <t>Programos pavadinimas</t>
  </si>
  <si>
    <t>01</t>
  </si>
  <si>
    <t>Bendroji programa</t>
  </si>
  <si>
    <t>02</t>
  </si>
  <si>
    <t>Ūkio ir turto programa</t>
  </si>
  <si>
    <t>03</t>
  </si>
  <si>
    <t>Šventosios seniūnijos programa</t>
  </si>
  <si>
    <t>04</t>
  </si>
  <si>
    <t>Ekonominės plėtros programa</t>
  </si>
  <si>
    <t>05</t>
  </si>
  <si>
    <t>Aplinkos apsaugos programa</t>
  </si>
  <si>
    <t>06</t>
  </si>
  <si>
    <t>07</t>
  </si>
  <si>
    <t>Sveikatinimo programa</t>
  </si>
  <si>
    <t>08</t>
  </si>
  <si>
    <t>Kultūros programa</t>
  </si>
  <si>
    <t>09</t>
  </si>
  <si>
    <t>Švietimo programa</t>
  </si>
  <si>
    <t>10</t>
  </si>
  <si>
    <t>Socialinės apsaugos programa</t>
  </si>
  <si>
    <t>Architektūros ir teritorijų planavimo programa</t>
  </si>
  <si>
    <t xml:space="preserve">                                                    _______________________________________________________________</t>
  </si>
  <si>
    <t>PALANGOS MIESTO SAVIVALDYBĖS 2022 METŲ BIUDŽETO ASIGNAVIMŲ PAGAL PROGRAMAS PLANAS</t>
  </si>
  <si>
    <t>Programos Nr.</t>
  </si>
  <si>
    <t xml:space="preserve">                                                                  12 priedas</t>
  </si>
  <si>
    <t xml:space="preserve">                                                                   10 priedas</t>
  </si>
  <si>
    <t xml:space="preserve">                                                                               9 priedas</t>
  </si>
  <si>
    <t xml:space="preserve">                                                                 8 priedas</t>
  </si>
  <si>
    <t xml:space="preserve">                                                                      7 priedas</t>
  </si>
  <si>
    <t xml:space="preserve">                                                                  6 priedas</t>
  </si>
  <si>
    <t xml:space="preserve">                                                                     5 priedas</t>
  </si>
  <si>
    <t xml:space="preserve">                                                                      4 priedas</t>
  </si>
  <si>
    <t>Bendroji programa Nr. 01</t>
  </si>
  <si>
    <t>Ūkio ir turto programa Nr. 02</t>
  </si>
  <si>
    <t>Šventosios seniūnijos programa Nr. 03</t>
  </si>
  <si>
    <t>Ekonominės plėtros programa Nr. 04</t>
  </si>
  <si>
    <t>Aplinkos apsaugos programa Nr. 05</t>
  </si>
  <si>
    <t>Sveikatinimo programa Nr. 06</t>
  </si>
  <si>
    <t>Kultūros programa Nr. 07</t>
  </si>
  <si>
    <t>Švietimo programa Nr. 08</t>
  </si>
  <si>
    <t>Socialinės apsaugos programa Nr. 09</t>
  </si>
  <si>
    <t>Architektūros ir teritorijų planavimo programa Nr. 10</t>
  </si>
  <si>
    <t xml:space="preserve">   Socialinėms paslaugoms  - socialinei priežiūrai socialinės rizikos šeimoms</t>
  </si>
  <si>
    <t xml:space="preserve">   Neveiksnių asmenų būklės peržiūrėjimui</t>
  </si>
  <si>
    <t xml:space="preserve">   Socialinėms paslaugoms</t>
  </si>
  <si>
    <t xml:space="preserve">   Socialinei paramai mokiniams</t>
  </si>
  <si>
    <t xml:space="preserve">   Socialinėms išmokoms ir kompensacijoms skaičiuoti ir mokėti</t>
  </si>
  <si>
    <t xml:space="preserve">   Savivaldybės erdvinių duomenų rinkiniams tvarkyti, organizuoti ir vykdyti</t>
  </si>
  <si>
    <t xml:space="preserve">   Koordinuotai teikiamų švietimo pagalbos, socialinių ir sveikatos priežiūros paslaugų vaikams ir jų tėvams (globėjams, rūpintojams) teikimo užtikrinimas</t>
  </si>
  <si>
    <t xml:space="preserve">   Plėtoti visuomenės psichikos sveikatos paslaugų prieinamumą bei ankstyvojo savižudybių atpažinimo ir kompleksinės pagalbos teikimo sistemą</t>
  </si>
  <si>
    <t xml:space="preserve">   Plėtoti sveiką gyvenseną ir stiprinti mokinių sveikatos įgūdžius ugdymo įstaigose </t>
  </si>
  <si>
    <t xml:space="preserve">   Stiprinti sveikos gyvensenos įgūdžius bendruomenėse bei vykdyti visuomenės sveikatos stebėseną savivaldybėse</t>
  </si>
  <si>
    <t xml:space="preserve">   Žemės ūkio funkcijoms atlikti</t>
  </si>
  <si>
    <t xml:space="preserve">   Valstybei nuosavybės teise priklausančių melioracijos ir hidrotechnikos statinių valdymui ir naudojimui patikėjimo teise</t>
  </si>
  <si>
    <t xml:space="preserve">   Būsto nuomos mokesčio daliai kompensuoti</t>
  </si>
  <si>
    <t xml:space="preserve">   Savivaldybių patvirtintoms užimtumo didinimo programoms įgyvendinti</t>
  </si>
  <si>
    <t xml:space="preserve">   Savivaldybėms priskirtos valstybinės žemės ir kito valstybės turto valdymui, naudojimui ir disponavimui juo patikėjimo teise</t>
  </si>
  <si>
    <t xml:space="preserve">   Civilinės saugos organizavimui</t>
  </si>
  <si>
    <t xml:space="preserve">   Dalyvauti rengiant ir vykdant mobilizaciją, demobilizaciją, priimančios šalies paramą</t>
  </si>
  <si>
    <t xml:space="preserve">   Duomenims į Suteiktos valstybės pagalbos ir nereikšmingos pagalbos registrą teikti</t>
  </si>
  <si>
    <t xml:space="preserve">   Gyvenamosios vietos deklaravimo duomenų ir gyvenamosios vietos neturinčių asmenų apskaitos duomenims tvarkyti</t>
  </si>
  <si>
    <t xml:space="preserve">   Gyventojų registrui tvarkyti ir duomenims valstybės registrams teikti</t>
  </si>
  <si>
    <t xml:space="preserve">   Civilinės būklės aktams registruoti</t>
  </si>
  <si>
    <t xml:space="preserve">   Valstybinės kalbos vartojimo ir taisyklingumo kontrolei</t>
  </si>
  <si>
    <t xml:space="preserve">   Jaunimo teisių apsaugai</t>
  </si>
  <si>
    <t xml:space="preserve">   Savivaldybėms priskirtiems archyviniams dokumentams tvarkyti</t>
  </si>
  <si>
    <t xml:space="preserve">   Valstybės garantuojamai pirminei teisinei pagalbai teikti</t>
  </si>
  <si>
    <t xml:space="preserve">   Būsto šildymo išlaidų kompensacijoms teikti</t>
  </si>
  <si>
    <t xml:space="preserve">   Mokykloms (klasėms), skirtoms mokiniams, turintiems specialiųjų ugdymosi poreikių, išlaikyti</t>
  </si>
  <si>
    <t xml:space="preserve">   Pedagoginių darbuotojų darbo užmokesčiui didinti</t>
  </si>
  <si>
    <t xml:space="preserve">   Neformaliojo vaikų švietimo paslaugų plėtrai</t>
  </si>
  <si>
    <t xml:space="preserve">   Savivaldybės viešosios bibliotekos bibliotekų fondo papildymui</t>
  </si>
  <si>
    <t xml:space="preserve">   Atliekų prevencijos ir tvarkymo programai</t>
  </si>
  <si>
    <t xml:space="preserve">   Biudžetinių įstaigų vadovaujančių darbuotojų minimaliems pareiginės algos koeficientams padidinti</t>
  </si>
  <si>
    <t xml:space="preserve">   Sporto, pramogų objektų ir poilsio erdvių vystymas                                                                                                                                                                                                          </t>
  </si>
  <si>
    <t xml:space="preserve">   Žvejybos infrastruktūros plėta                                                                                                                                                                                                                              </t>
  </si>
  <si>
    <t xml:space="preserve">   Šventosios jūrų uosto plėtra                                                                                                                                                                                                                                </t>
  </si>
  <si>
    <t xml:space="preserve">   Budinčio globotojo, globėjų veiklos organizavimas                                                                                                                                                                                                           </t>
  </si>
  <si>
    <t xml:space="preserve">   Integralios pagalbos (socialinės globos ir slaugos) teikimo Palangos savivaldybėje įgyvendinimas</t>
  </si>
  <si>
    <t xml:space="preserve">   Kompleksinių paslaugų šeimai organizavimas ir teikimas                                                                                                                                                                                                      </t>
  </si>
  <si>
    <t xml:space="preserve">   Gerovės konsultantų modelio įdiegimas Palangos miesto savivaldybėje                                                                                                                                                                                         </t>
  </si>
  <si>
    <t xml:space="preserve">   Mokinių ugdymosi pasiekimų gerinimas diegiant "Kokybės krepšelį" </t>
  </si>
  <si>
    <t xml:space="preserve">   Komunalinių atliekų tvarkymo infrastruktūros plėtrai</t>
  </si>
  <si>
    <t xml:space="preserve">   Savivaldybės ekologiškai pažeistų teritorijų monitoringo įgyvendinimas                                                                                                                                                                                      </t>
  </si>
  <si>
    <t xml:space="preserve">   Paveldo objektų pasiekiamumo dviračiais didinimas                                                                                                                                                                  </t>
  </si>
  <si>
    <t xml:space="preserve">   Gintaro krantas - tarpregioninio kultūrinio ir pažintinio turizmo plėtra                                                                                                                                         </t>
  </si>
  <si>
    <t xml:space="preserve">   Istorijos ir kultūrinio paveldo išsaugojimas Baltijos jūros regione                                                     </t>
  </si>
  <si>
    <t xml:space="preserve">   Žmonių saugumo didinimas Baltijos jūroje per institucinį bendradarbiavimą                                                                                                                                                  </t>
  </si>
  <si>
    <t xml:space="preserve">   Saugios aplinkos paslaugų plėtra, stiprinant gebėjimus, bendravimą ir bendradarbiavimą                                                                                                                                      </t>
  </si>
  <si>
    <t xml:space="preserve">   Potvynių rizikos valdymas Palangos mieste                                                                                                                                                                                        </t>
  </si>
  <si>
    <t xml:space="preserve">   Gatvių apšvietimo plėtros projektų įgyvendinimas                                                                                                                                                                                                            </t>
  </si>
  <si>
    <t xml:space="preserve">   Darnaus judumo priemonių diegimui Palangos mieste</t>
  </si>
  <si>
    <t>569,9</t>
  </si>
  <si>
    <t>1</t>
  </si>
  <si>
    <t>5</t>
  </si>
  <si>
    <t>6</t>
  </si>
  <si>
    <t>7</t>
  </si>
  <si>
    <t xml:space="preserve">   Šventosios jūrų uosto plėtra, pastato Vytauto g. 110 rekonstrukcija, pastato Smilčių g. 16 rekonstrukcija</t>
  </si>
  <si>
    <t xml:space="preserve">   Ilgalaikių paskolų grąžinimui</t>
  </si>
  <si>
    <t xml:space="preserve">   Švietimo įstaigų materialinės bazės turtinimas, ugdymo aplinkų kūrimas, atnaujinimas bei priežiūra (pastato Smilčių g. 16 rekonstrukcija)                                                                                                                                                         </t>
  </si>
  <si>
    <t xml:space="preserve">  Sporto, pramogų objektų ir poilsio erdvių vystymas (pastato Vytauto g. 110 rekonstrukcija)                                                                                                                                                                                                         </t>
  </si>
  <si>
    <t xml:space="preserve">   Asmeninei pagalbai teikti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</si>
</sst>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0.0"/>
    <numFmt numFmtId="166" formatCode="0.0"/>
    <numFmt numFmtId="167" formatCode="_-* #,##0.0\ _L_t_-;\-* #,##0.0\ _L_t_-;_-* &quot;-&quot;??\ _L_t_-;_-@_-"/>
    <numFmt numFmtId="168" formatCode="#,##0.000"/>
    <numFmt numFmtId="169" formatCode="0.000"/>
  </numFmts>
  <fonts count="20" x14ac:knownFonts="1">
    <font>
      <sz val="10"/>
      <color theme="1"/>
      <name val="Palemonas"/>
      <family val="2"/>
      <charset val="186"/>
    </font>
    <font>
      <b/>
      <sz val="12"/>
      <name val="Palemonas"/>
      <family val="1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10"/>
      <name val="Arial"/>
      <family val="2"/>
      <charset val="186"/>
    </font>
    <font>
      <sz val="12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  <font>
      <sz val="10"/>
      <color rgb="FFFF0000"/>
      <name val="Palemonas"/>
      <family val="1"/>
      <charset val="186"/>
    </font>
    <font>
      <i/>
      <sz val="10"/>
      <color rgb="FFFF0000"/>
      <name val="Palemonas"/>
      <family val="1"/>
      <charset val="186"/>
    </font>
    <font>
      <b/>
      <sz val="10"/>
      <color rgb="FFFF0000"/>
      <name val="Palemonas"/>
      <family val="1"/>
      <charset val="186"/>
    </font>
    <font>
      <b/>
      <sz val="10"/>
      <color theme="1"/>
      <name val="Palemonas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2" fillId="0" borderId="0" applyFont="0" applyFill="0" applyBorder="0" applyAlignment="0" applyProtection="0"/>
    <xf numFmtId="0" fontId="3" fillId="0" borderId="0" applyNumberFormat="0"/>
    <xf numFmtId="0" fontId="5" fillId="0" borderId="0"/>
  </cellStyleXfs>
  <cellXfs count="285">
    <xf numFmtId="0" fontId="0" fillId="0" borderId="0" xfId="0"/>
    <xf numFmtId="0" fontId="4" fillId="0" borderId="1" xfId="0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left"/>
    </xf>
    <xf numFmtId="165" fontId="2" fillId="0" borderId="1" xfId="2" applyNumberFormat="1" applyFont="1" applyBorder="1" applyAlignment="1">
      <alignment horizontal="right"/>
    </xf>
    <xf numFmtId="165" fontId="4" fillId="2" borderId="1" xfId="2" applyNumberFormat="1" applyFont="1" applyFill="1" applyBorder="1" applyAlignment="1">
      <alignment horizontal="right"/>
    </xf>
    <xf numFmtId="165" fontId="2" fillId="2" borderId="1" xfId="2" applyNumberFormat="1" applyFont="1" applyFill="1" applyBorder="1" applyAlignment="1">
      <alignment horizontal="right"/>
    </xf>
    <xf numFmtId="165" fontId="4" fillId="0" borderId="1" xfId="2" applyNumberFormat="1" applyFont="1" applyBorder="1" applyAlignment="1">
      <alignment horizontal="right"/>
    </xf>
    <xf numFmtId="0" fontId="4" fillId="0" borderId="1" xfId="2" applyNumberFormat="1" applyFont="1" applyBorder="1" applyAlignment="1">
      <alignment horizontal="left" vertical="center" wrapText="1"/>
    </xf>
    <xf numFmtId="165" fontId="4" fillId="0" borderId="1" xfId="2" applyNumberFormat="1" applyFont="1" applyBorder="1" applyAlignment="1">
      <alignment horizontal="right" vertical="center"/>
    </xf>
    <xf numFmtId="165" fontId="4" fillId="0" borderId="1" xfId="0" applyNumberFormat="1" applyFont="1" applyBorder="1"/>
    <xf numFmtId="0" fontId="2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2" applyNumberFormat="1" applyFont="1" applyAlignment="1">
      <alignment horizontal="left"/>
    </xf>
    <xf numFmtId="165" fontId="4" fillId="0" borderId="0" xfId="0" applyNumberFormat="1" applyFont="1"/>
    <xf numFmtId="166" fontId="4" fillId="0" borderId="0" xfId="0" applyNumberFormat="1" applyFont="1"/>
    <xf numFmtId="166" fontId="4" fillId="0" borderId="0" xfId="0" applyNumberFormat="1" applyFont="1" applyAlignment="1">
      <alignment horizontal="right"/>
    </xf>
    <xf numFmtId="166" fontId="2" fillId="0" borderId="0" xfId="0" applyNumberFormat="1" applyFont="1"/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 vertical="top" wrapText="1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165" fontId="4" fillId="0" borderId="1" xfId="2" applyNumberFormat="1" applyFont="1" applyBorder="1" applyAlignment="1">
      <alignment horizontal="right" vertical="center" wrapText="1"/>
    </xf>
    <xf numFmtId="165" fontId="2" fillId="0" borderId="1" xfId="2" applyNumberFormat="1" applyFont="1" applyBorder="1" applyAlignment="1">
      <alignment horizontal="right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13" fillId="0" borderId="0" xfId="0" applyFont="1"/>
    <xf numFmtId="0" fontId="4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2" applyNumberFormat="1" applyFont="1" applyBorder="1" applyAlignment="1" applyProtection="1">
      <alignment horizontal="centerContinuous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2" applyNumberFormat="1" applyFont="1" applyBorder="1" applyAlignment="1" applyProtection="1">
      <alignment horizontal="left"/>
      <protection locked="0"/>
    </xf>
    <xf numFmtId="0" fontId="13" fillId="0" borderId="0" xfId="0" applyFont="1" applyAlignment="1">
      <alignment horizontal="right"/>
    </xf>
    <xf numFmtId="0" fontId="4" fillId="0" borderId="1" xfId="2" applyNumberFormat="1" applyFont="1" applyBorder="1" applyAlignment="1">
      <alignment horizontal="left" wrapText="1"/>
    </xf>
    <xf numFmtId="0" fontId="4" fillId="0" borderId="1" xfId="2" applyNumberFormat="1" applyFont="1" applyBorder="1" applyAlignment="1" applyProtection="1">
      <alignment horizontal="left" wrapText="1"/>
      <protection locked="0"/>
    </xf>
    <xf numFmtId="0" fontId="4" fillId="0" borderId="1" xfId="2" applyNumberFormat="1" applyFont="1" applyBorder="1" applyAlignment="1" applyProtection="1">
      <alignment wrapText="1"/>
      <protection locked="0"/>
    </xf>
    <xf numFmtId="0" fontId="2" fillId="0" borderId="1" xfId="2" applyNumberFormat="1" applyFont="1" applyBorder="1" applyAlignment="1" applyProtection="1">
      <alignment horizontal="justify" vertical="center" wrapText="1"/>
      <protection locked="0"/>
    </xf>
    <xf numFmtId="0" fontId="4" fillId="0" borderId="1" xfId="2" applyNumberFormat="1" applyFont="1" applyBorder="1" applyAlignment="1">
      <alignment horizontal="left"/>
    </xf>
    <xf numFmtId="0" fontId="2" fillId="0" borderId="1" xfId="2" applyNumberFormat="1" applyFont="1" applyBorder="1" applyAlignment="1">
      <alignment horizontal="left" vertical="top" wrapText="1"/>
    </xf>
    <xf numFmtId="165" fontId="2" fillId="0" borderId="1" xfId="2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49" fontId="4" fillId="0" borderId="0" xfId="3" applyNumberFormat="1" applyFont="1" applyAlignment="1">
      <alignment vertical="top" wrapText="1"/>
    </xf>
    <xf numFmtId="49" fontId="2" fillId="0" borderId="0" xfId="3" applyNumberFormat="1" applyFont="1" applyAlignment="1">
      <alignment horizontal="center" vertical="top" wrapText="1"/>
    </xf>
    <xf numFmtId="49" fontId="2" fillId="0" borderId="1" xfId="2" applyNumberFormat="1" applyFont="1" applyBorder="1" applyAlignment="1">
      <alignment horizontal="left" vertical="center" wrapText="1"/>
    </xf>
    <xf numFmtId="49" fontId="4" fillId="0" borderId="1" xfId="2" applyNumberFormat="1" applyFont="1" applyBorder="1" applyAlignment="1">
      <alignment horizontal="justify" vertical="center" wrapText="1"/>
    </xf>
    <xf numFmtId="165" fontId="4" fillId="0" borderId="1" xfId="3" applyNumberFormat="1" applyFont="1" applyBorder="1" applyAlignment="1">
      <alignment horizontal="right" vertical="center" wrapText="1"/>
    </xf>
    <xf numFmtId="165" fontId="2" fillId="0" borderId="1" xfId="3" applyNumberFormat="1" applyFont="1" applyBorder="1" applyAlignment="1">
      <alignment horizontal="right" vertical="center" wrapText="1"/>
    </xf>
    <xf numFmtId="49" fontId="4" fillId="0" borderId="0" xfId="3" applyNumberFormat="1" applyFont="1" applyAlignment="1">
      <alignment horizontal="center" vertical="top" wrapText="1"/>
    </xf>
    <xf numFmtId="49" fontId="2" fillId="0" borderId="0" xfId="2" applyNumberFormat="1" applyFont="1" applyAlignment="1">
      <alignment horizontal="left" vertical="top" wrapText="1"/>
    </xf>
    <xf numFmtId="166" fontId="2" fillId="0" borderId="0" xfId="2" applyNumberFormat="1" applyFont="1" applyAlignment="1">
      <alignment horizontal="right" vertical="top" wrapText="1"/>
    </xf>
    <xf numFmtId="0" fontId="4" fillId="0" borderId="5" xfId="2" applyFont="1" applyBorder="1" applyAlignment="1">
      <alignment horizontal="justify" vertical="center" wrapText="1"/>
    </xf>
    <xf numFmtId="49" fontId="4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165" fontId="4" fillId="0" borderId="1" xfId="0" applyNumberFormat="1" applyFont="1" applyBorder="1" applyAlignment="1">
      <alignment horizontal="right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 vertical="top" wrapText="1"/>
    </xf>
    <xf numFmtId="0" fontId="2" fillId="0" borderId="6" xfId="2" applyNumberFormat="1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165" fontId="4" fillId="2" borderId="1" xfId="2" applyNumberFormat="1" applyFont="1" applyFill="1" applyBorder="1" applyAlignment="1">
      <alignment horizontal="center"/>
    </xf>
    <xf numFmtId="2" fontId="2" fillId="0" borderId="0" xfId="2" applyNumberFormat="1" applyFont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9" fontId="2" fillId="0" borderId="1" xfId="2" applyNumberFormat="1" applyFont="1" applyBorder="1" applyAlignment="1">
      <alignment horizontal="right" vertical="center" wrapText="1"/>
    </xf>
    <xf numFmtId="169" fontId="4" fillId="0" borderId="1" xfId="2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9" fontId="2" fillId="0" borderId="1" xfId="0" applyNumberFormat="1" applyFont="1" applyBorder="1" applyAlignment="1">
      <alignment horizontal="right" vertical="center" wrapText="1"/>
    </xf>
    <xf numFmtId="169" fontId="4" fillId="0" borderId="1" xfId="0" applyNumberFormat="1" applyFont="1" applyBorder="1" applyAlignment="1">
      <alignment horizontal="right" vertical="center" wrapText="1"/>
    </xf>
    <xf numFmtId="2" fontId="2" fillId="0" borderId="1" xfId="2" applyNumberFormat="1" applyFont="1" applyBorder="1" applyAlignment="1">
      <alignment horizontal="right" vertical="center" wrapText="1"/>
    </xf>
    <xf numFmtId="0" fontId="2" fillId="0" borderId="1" xfId="2" applyNumberFormat="1" applyFont="1" applyBorder="1" applyAlignment="1">
      <alignment vertical="center" wrapText="1"/>
    </xf>
    <xf numFmtId="2" fontId="4" fillId="0" borderId="1" xfId="2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2" fillId="3" borderId="1" xfId="2" applyNumberFormat="1" applyFont="1" applyFill="1" applyBorder="1" applyAlignment="1">
      <alignment horizontal="left" vertical="center" wrapText="1"/>
    </xf>
    <xf numFmtId="169" fontId="2" fillId="3" borderId="1" xfId="2" applyNumberFormat="1" applyFont="1" applyFill="1" applyBorder="1" applyAlignment="1">
      <alignment horizontal="right" vertical="center" wrapText="1"/>
    </xf>
    <xf numFmtId="0" fontId="2" fillId="0" borderId="0" xfId="2" applyNumberFormat="1" applyFont="1" applyAlignment="1">
      <alignment horizontal="left" vertical="center" wrapText="1"/>
    </xf>
    <xf numFmtId="2" fontId="2" fillId="0" borderId="0" xfId="2" applyNumberFormat="1" applyFont="1" applyAlignment="1">
      <alignment horizontal="right" vertical="center" wrapText="1"/>
    </xf>
    <xf numFmtId="0" fontId="2" fillId="0" borderId="1" xfId="2" applyNumberFormat="1" applyFont="1" applyBorder="1" applyAlignment="1">
      <alignment horizontal="left" vertical="center" shrinkToFit="1"/>
    </xf>
    <xf numFmtId="0" fontId="4" fillId="0" borderId="6" xfId="0" applyFont="1" applyBorder="1" applyAlignment="1">
      <alignment horizontal="justify" vertical="center" wrapText="1"/>
    </xf>
    <xf numFmtId="0" fontId="2" fillId="0" borderId="1" xfId="2" applyNumberFormat="1" applyFont="1" applyBorder="1" applyAlignment="1" applyProtection="1">
      <alignment wrapText="1"/>
      <protection locked="0"/>
    </xf>
    <xf numFmtId="0" fontId="4" fillId="0" borderId="2" xfId="0" applyFont="1" applyBorder="1" applyAlignment="1">
      <alignment horizontal="left" vertical="center" wrapText="1"/>
    </xf>
    <xf numFmtId="49" fontId="4" fillId="0" borderId="6" xfId="2" applyNumberFormat="1" applyFont="1" applyBorder="1" applyAlignment="1">
      <alignment horizontal="justify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2" applyNumberFormat="1" applyFont="1" applyAlignment="1" applyProtection="1">
      <alignment horizontal="left"/>
      <protection locked="0"/>
    </xf>
    <xf numFmtId="167" fontId="2" fillId="0" borderId="0" xfId="1" applyNumberFormat="1" applyFont="1" applyFill="1" applyBorder="1" applyAlignment="1" applyProtection="1">
      <alignment horizontal="justify" vertical="center"/>
    </xf>
    <xf numFmtId="0" fontId="4" fillId="0" borderId="7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" fillId="0" borderId="1" xfId="2" applyNumberFormat="1" applyFont="1" applyBorder="1" applyAlignment="1" applyProtection="1">
      <alignment horizontal="left"/>
      <protection locked="0"/>
    </xf>
    <xf numFmtId="0" fontId="9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4" fillId="0" borderId="7" xfId="0" applyFont="1" applyBorder="1" applyAlignment="1">
      <alignment horizontal="left"/>
    </xf>
    <xf numFmtId="0" fontId="4" fillId="2" borderId="6" xfId="2" applyNumberFormat="1" applyFont="1" applyFill="1" applyBorder="1" applyAlignment="1">
      <alignment horizontal="left"/>
    </xf>
    <xf numFmtId="0" fontId="4" fillId="0" borderId="6" xfId="2" applyNumberFormat="1" applyFont="1" applyBorder="1" applyAlignment="1">
      <alignment horizontal="left"/>
    </xf>
    <xf numFmtId="0" fontId="4" fillId="0" borderId="6" xfId="2" applyNumberFormat="1" applyFont="1" applyBorder="1"/>
    <xf numFmtId="0" fontId="4" fillId="2" borderId="6" xfId="2" applyNumberFormat="1" applyFont="1" applyFill="1" applyBorder="1"/>
    <xf numFmtId="0" fontId="4" fillId="0" borderId="6" xfId="2" applyNumberFormat="1" applyFont="1" applyBorder="1" applyAlignment="1">
      <alignment vertical="top" wrapText="1"/>
    </xf>
    <xf numFmtId="0" fontId="4" fillId="2" borderId="6" xfId="2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169" fontId="4" fillId="0" borderId="5" xfId="2" applyNumberFormat="1" applyFont="1" applyBorder="1" applyAlignment="1">
      <alignment horizontal="right" vertical="center" wrapText="1"/>
    </xf>
    <xf numFmtId="165" fontId="2" fillId="0" borderId="1" xfId="0" applyNumberFormat="1" applyFont="1" applyBorder="1" applyAlignment="1">
      <alignment horizontal="right" wrapText="1"/>
    </xf>
    <xf numFmtId="165" fontId="4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vertical="center" wrapText="1"/>
    </xf>
    <xf numFmtId="165" fontId="6" fillId="0" borderId="1" xfId="0" applyNumberFormat="1" applyFont="1" applyBorder="1" applyAlignment="1">
      <alignment horizontal="right" wrapText="1"/>
    </xf>
    <xf numFmtId="165" fontId="6" fillId="0" borderId="1" xfId="0" applyNumberFormat="1" applyFont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1" xfId="0" applyFont="1" applyBorder="1"/>
    <xf numFmtId="166" fontId="4" fillId="0" borderId="1" xfId="1" applyNumberFormat="1" applyFont="1" applyFill="1" applyBorder="1" applyAlignment="1" applyProtection="1">
      <alignment horizontal="right" vertical="center"/>
    </xf>
    <xf numFmtId="166" fontId="2" fillId="0" borderId="1" xfId="1" applyNumberFormat="1" applyFont="1" applyFill="1" applyBorder="1" applyAlignment="1" applyProtection="1">
      <alignment horizontal="right" vertical="center"/>
    </xf>
    <xf numFmtId="166" fontId="4" fillId="0" borderId="1" xfId="0" applyNumberFormat="1" applyFont="1" applyBorder="1" applyAlignment="1" applyProtection="1">
      <alignment horizontal="right" vertical="center"/>
      <protection locked="0"/>
    </xf>
    <xf numFmtId="165" fontId="4" fillId="0" borderId="1" xfId="2" applyNumberFormat="1" applyFont="1" applyBorder="1" applyAlignment="1">
      <alignment vertical="center" wrapText="1"/>
    </xf>
    <xf numFmtId="165" fontId="4" fillId="0" borderId="1" xfId="3" applyNumberFormat="1" applyFont="1" applyBorder="1" applyAlignment="1">
      <alignment vertical="center" wrapText="1"/>
    </xf>
    <xf numFmtId="165" fontId="2" fillId="0" borderId="1" xfId="3" applyNumberFormat="1" applyFont="1" applyBorder="1" applyAlignment="1">
      <alignment vertical="center" wrapText="1"/>
    </xf>
    <xf numFmtId="165" fontId="2" fillId="0" borderId="1" xfId="2" applyNumberFormat="1" applyFont="1" applyBorder="1" applyAlignment="1">
      <alignment vertical="center" wrapText="1"/>
    </xf>
    <xf numFmtId="4" fontId="4" fillId="0" borderId="1" xfId="2" applyNumberFormat="1" applyFont="1" applyBorder="1" applyAlignment="1">
      <alignment horizontal="right" vertical="center"/>
    </xf>
    <xf numFmtId="168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5" fontId="13" fillId="0" borderId="0" xfId="0" applyNumberFormat="1" applyFont="1"/>
    <xf numFmtId="0" fontId="4" fillId="0" borderId="6" xfId="2" applyNumberFormat="1" applyFont="1" applyBorder="1" applyAlignment="1">
      <alignment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166" fontId="4" fillId="2" borderId="1" xfId="2" applyNumberFormat="1" applyFont="1" applyFill="1" applyBorder="1" applyAlignment="1">
      <alignment horizontal="right" vertical="center"/>
    </xf>
    <xf numFmtId="166" fontId="2" fillId="2" borderId="1" xfId="2" applyNumberFormat="1" applyFont="1" applyFill="1" applyBorder="1" applyAlignment="1">
      <alignment horizontal="right" vertical="center"/>
    </xf>
    <xf numFmtId="165" fontId="16" fillId="0" borderId="0" xfId="0" applyNumberFormat="1" applyFont="1"/>
    <xf numFmtId="0" fontId="16" fillId="0" borderId="0" xfId="0" applyFont="1" applyAlignment="1">
      <alignment horizontal="right" wrapText="1"/>
    </xf>
    <xf numFmtId="0" fontId="1" fillId="0" borderId="0" xfId="2" applyNumberFormat="1" applyFont="1" applyAlignment="1" applyProtection="1">
      <alignment horizontal="center" vertical="center" wrapText="1"/>
      <protection locked="0"/>
    </xf>
    <xf numFmtId="0" fontId="1" fillId="2" borderId="0" xfId="2" applyNumberFormat="1" applyFont="1" applyFill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0" xfId="3" applyNumberFormat="1" applyFont="1" applyAlignment="1">
      <alignment horizontal="center" vertical="top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4" fillId="4" borderId="6" xfId="0" applyNumberFormat="1" applyFont="1" applyFill="1" applyBorder="1" applyAlignment="1">
      <alignment vertical="center" wrapText="1"/>
    </xf>
    <xf numFmtId="3" fontId="4" fillId="4" borderId="6" xfId="0" applyNumberFormat="1" applyFont="1" applyFill="1" applyBorder="1" applyAlignment="1">
      <alignment vertical="center" wrapText="1"/>
    </xf>
    <xf numFmtId="165" fontId="4" fillId="4" borderId="1" xfId="0" applyNumberFormat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1" fillId="0" borderId="0" xfId="3" applyNumberFormat="1" applyFont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top" wrapText="1"/>
    </xf>
    <xf numFmtId="0" fontId="5" fillId="0" borderId="0" xfId="3" applyAlignment="1">
      <alignment vertical="top" wrapText="1"/>
    </xf>
    <xf numFmtId="0" fontId="4" fillId="0" borderId="0" xfId="0" applyFont="1" applyAlignment="1">
      <alignment horizontal="left" vertical="center" wrapText="1"/>
    </xf>
    <xf numFmtId="165" fontId="0" fillId="0" borderId="0" xfId="0" applyNumberFormat="1"/>
    <xf numFmtId="165" fontId="2" fillId="0" borderId="1" xfId="2" applyNumberFormat="1" applyFont="1" applyFill="1" applyBorder="1" applyAlignment="1">
      <alignment horizontal="right" vertical="center"/>
    </xf>
    <xf numFmtId="165" fontId="4" fillId="0" borderId="1" xfId="2" applyNumberFormat="1" applyFont="1" applyFill="1" applyBorder="1" applyAlignment="1">
      <alignment horizontal="right" vertical="center"/>
    </xf>
    <xf numFmtId="0" fontId="4" fillId="0" borderId="1" xfId="0" applyFont="1" applyBorder="1"/>
    <xf numFmtId="169" fontId="4" fillId="0" borderId="5" xfId="2" applyNumberFormat="1" applyFont="1" applyFill="1" applyBorder="1" applyAlignment="1">
      <alignment horizontal="right" vertical="center" wrapText="1"/>
    </xf>
    <xf numFmtId="0" fontId="19" fillId="0" borderId="0" xfId="0" applyFont="1"/>
    <xf numFmtId="0" fontId="19" fillId="0" borderId="1" xfId="0" applyFont="1" applyBorder="1" applyAlignment="1">
      <alignment horizontal="center"/>
    </xf>
    <xf numFmtId="0" fontId="0" fillId="0" borderId="1" xfId="0" applyBorder="1"/>
    <xf numFmtId="0" fontId="19" fillId="5" borderId="1" xfId="0" applyFont="1" applyFill="1" applyBorder="1"/>
    <xf numFmtId="0" fontId="4" fillId="0" borderId="8" xfId="2" applyFont="1" applyBorder="1" applyAlignment="1">
      <alignment horizontal="justify" vertical="center" wrapText="1"/>
    </xf>
    <xf numFmtId="0" fontId="4" fillId="2" borderId="1" xfId="2" applyNumberFormat="1" applyFont="1" applyFill="1" applyBorder="1" applyAlignment="1">
      <alignment horizontal="left" wrapText="1"/>
    </xf>
    <xf numFmtId="165" fontId="4" fillId="0" borderId="1" xfId="2" applyNumberFormat="1" applyFont="1" applyFill="1" applyBorder="1" applyAlignment="1">
      <alignment horizontal="right"/>
    </xf>
    <xf numFmtId="165" fontId="4" fillId="0" borderId="1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4" fillId="0" borderId="1" xfId="2" applyFont="1" applyBorder="1" applyAlignment="1">
      <alignment horizontal="justify" vertical="center" wrapText="1"/>
    </xf>
    <xf numFmtId="0" fontId="4" fillId="0" borderId="0" xfId="2" applyNumberFormat="1" applyFont="1" applyAlignment="1">
      <alignment horizontal="center"/>
    </xf>
    <xf numFmtId="0" fontId="4" fillId="0" borderId="0" xfId="2" applyNumberFormat="1" applyFont="1"/>
    <xf numFmtId="0" fontId="9" fillId="0" borderId="0" xfId="0" applyFont="1" applyAlignment="1">
      <alignment horizontal="right"/>
    </xf>
    <xf numFmtId="0" fontId="4" fillId="0" borderId="1" xfId="2" applyNumberFormat="1" applyFont="1" applyBorder="1" applyAlignment="1">
      <alignment horizontal="justify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2" fillId="0" borderId="1" xfId="2" applyNumberFormat="1" applyFont="1" applyBorder="1" applyAlignment="1">
      <alignment horizontal="left"/>
    </xf>
    <xf numFmtId="0" fontId="13" fillId="0" borderId="0" xfId="0" applyFont="1" applyFill="1" applyBorder="1"/>
    <xf numFmtId="166" fontId="2" fillId="0" borderId="1" xfId="0" applyNumberFormat="1" applyFont="1" applyBorder="1" applyAlignment="1" applyProtection="1">
      <alignment horizontal="right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165" fontId="4" fillId="2" borderId="1" xfId="2" applyNumberFormat="1" applyFont="1" applyFill="1" applyBorder="1" applyAlignment="1">
      <alignment horizontal="right" vertical="center"/>
    </xf>
    <xf numFmtId="0" fontId="4" fillId="0" borderId="1" xfId="2" applyNumberFormat="1" applyFont="1" applyBorder="1" applyAlignment="1">
      <alignment wrapText="1"/>
    </xf>
    <xf numFmtId="165" fontId="2" fillId="0" borderId="1" xfId="0" applyNumberFormat="1" applyFont="1" applyBorder="1" applyAlignment="1">
      <alignment vertical="center"/>
    </xf>
    <xf numFmtId="168" fontId="2" fillId="0" borderId="1" xfId="0" applyNumberFormat="1" applyFont="1" applyBorder="1" applyAlignment="1">
      <alignment vertical="center"/>
    </xf>
    <xf numFmtId="0" fontId="2" fillId="0" borderId="1" xfId="2" applyNumberFormat="1" applyFont="1" applyBorder="1" applyAlignment="1">
      <alignment horizontal="right"/>
    </xf>
    <xf numFmtId="165" fontId="4" fillId="0" borderId="1" xfId="0" applyNumberFormat="1" applyFont="1" applyBorder="1" applyAlignment="1">
      <alignment vertical="top" wrapText="1"/>
    </xf>
    <xf numFmtId="0" fontId="4" fillId="0" borderId="5" xfId="2" applyFont="1" applyBorder="1" applyAlignment="1">
      <alignment horizontal="left" vertical="center" wrapText="1"/>
    </xf>
    <xf numFmtId="49" fontId="4" fillId="0" borderId="1" xfId="3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top" wrapText="1"/>
    </xf>
    <xf numFmtId="2" fontId="4" fillId="0" borderId="1" xfId="2" applyNumberFormat="1" applyFont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left" vertical="center" wrapText="1"/>
      <protection locked="0"/>
    </xf>
    <xf numFmtId="49" fontId="2" fillId="0" borderId="1" xfId="2" applyNumberFormat="1" applyFont="1" applyBorder="1" applyAlignment="1">
      <alignment horizontal="right" vertical="center" wrapText="1"/>
    </xf>
    <xf numFmtId="165" fontId="2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right" vertical="center"/>
    </xf>
    <xf numFmtId="0" fontId="2" fillId="2" borderId="1" xfId="2" applyNumberFormat="1" applyFont="1" applyFill="1" applyBorder="1" applyAlignment="1">
      <alignment horizontal="right"/>
    </xf>
    <xf numFmtId="0" fontId="13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left" wrapText="1"/>
    </xf>
    <xf numFmtId="166" fontId="2" fillId="0" borderId="1" xfId="2" applyNumberFormat="1" applyFont="1" applyBorder="1" applyAlignment="1">
      <alignment horizontal="right"/>
    </xf>
    <xf numFmtId="169" fontId="2" fillId="0" borderId="5" xfId="2" applyNumberFormat="1" applyFont="1" applyBorder="1" applyAlignment="1">
      <alignment horizontal="right" vertical="center" wrapText="1"/>
    </xf>
    <xf numFmtId="0" fontId="2" fillId="0" borderId="1" xfId="2" applyNumberFormat="1" applyFont="1" applyBorder="1" applyAlignment="1">
      <alignment horizontal="right" vertical="center" wrapText="1"/>
    </xf>
    <xf numFmtId="169" fontId="2" fillId="2" borderId="1" xfId="2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justify" wrapText="1"/>
    </xf>
    <xf numFmtId="0" fontId="4" fillId="0" borderId="8" xfId="0" applyFont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justify" wrapText="1"/>
    </xf>
    <xf numFmtId="0" fontId="1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justify" wrapText="1"/>
    </xf>
    <xf numFmtId="0" fontId="6" fillId="0" borderId="5" xfId="0" applyFont="1" applyBorder="1" applyAlignment="1">
      <alignment horizontal="left" vertical="justify" wrapText="1"/>
    </xf>
    <xf numFmtId="0" fontId="2" fillId="0" borderId="6" xfId="0" applyFont="1" applyBorder="1" applyAlignment="1">
      <alignment horizontal="left" vertical="justify" wrapText="1"/>
    </xf>
    <xf numFmtId="0" fontId="2" fillId="0" borderId="8" xfId="0" applyFont="1" applyBorder="1" applyAlignment="1">
      <alignment horizontal="left" vertical="justify" wrapText="1"/>
    </xf>
    <xf numFmtId="0" fontId="2" fillId="0" borderId="5" xfId="0" applyFont="1" applyBorder="1" applyAlignment="1">
      <alignment horizontal="left" vertical="justify" wrapText="1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18" fillId="4" borderId="8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 vertical="top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2" borderId="2" xfId="2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1" xfId="2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4" fillId="0" borderId="0" xfId="2" applyNumberFormat="1" applyFont="1" applyAlignment="1">
      <alignment horizontal="center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0" borderId="2" xfId="2" applyNumberFormat="1" applyFont="1" applyBorder="1" applyAlignment="1">
      <alignment horizontal="center" vertical="top" wrapText="1"/>
    </xf>
    <xf numFmtId="0" fontId="2" fillId="0" borderId="4" xfId="2" applyNumberFormat="1" applyFont="1" applyBorder="1" applyAlignment="1">
      <alignment horizontal="center" vertical="top" wrapText="1"/>
    </xf>
    <xf numFmtId="0" fontId="2" fillId="0" borderId="1" xfId="2" applyNumberFormat="1" applyFont="1" applyBorder="1" applyAlignment="1">
      <alignment horizontal="left"/>
    </xf>
    <xf numFmtId="0" fontId="4" fillId="0" borderId="0" xfId="0" applyFont="1" applyAlignment="1" applyProtection="1">
      <alignment horizontal="center"/>
      <protection locked="0"/>
    </xf>
    <xf numFmtId="0" fontId="1" fillId="0" borderId="0" xfId="2" applyNumberFormat="1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2" applyNumberFormat="1" applyFont="1" applyAlignment="1">
      <alignment horizontal="center" vertical="center"/>
    </xf>
    <xf numFmtId="0" fontId="1" fillId="2" borderId="0" xfId="2" applyNumberFormat="1" applyFont="1" applyFill="1" applyAlignment="1">
      <alignment horizontal="center" vertical="top" wrapText="1"/>
    </xf>
    <xf numFmtId="49" fontId="4" fillId="0" borderId="0" xfId="3" applyNumberFormat="1" applyFont="1" applyAlignment="1">
      <alignment horizontal="center" vertical="top" wrapText="1"/>
    </xf>
    <xf numFmtId="49" fontId="1" fillId="0" borderId="0" xfId="3" applyNumberFormat="1" applyFont="1" applyAlignment="1">
      <alignment horizontal="center" vertical="top" wrapText="1"/>
    </xf>
    <xf numFmtId="49" fontId="4" fillId="0" borderId="0" xfId="3" applyNumberFormat="1" applyFont="1" applyAlignment="1">
      <alignment horizontal="center" vertical="center" wrapText="1"/>
    </xf>
    <xf numFmtId="49" fontId="1" fillId="0" borderId="0" xfId="3" applyNumberFormat="1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2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</cellXfs>
  <cellStyles count="4">
    <cellStyle name="Įprastas" xfId="0" builtinId="0"/>
    <cellStyle name="Kablelis" xfId="1" builtinId="3"/>
    <cellStyle name="Normal_Sheet1" xfId="2" xr:uid="{00000000-0005-0000-0000-000002000000}"/>
    <cellStyle name="Paprastas_Lapas1" xfId="3" xr:uid="{00000000-0005-0000-0000-000003000000}"/>
  </cellStyles>
  <dxfs count="3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74DA-D0C3-4A65-BC57-067BE7E0ACCE}">
  <sheetPr>
    <tabColor theme="5" tint="0.79998168889431442"/>
  </sheetPr>
  <dimension ref="A2:G15"/>
  <sheetViews>
    <sheetView zoomScale="122" zoomScaleNormal="122" workbookViewId="0">
      <selection activeCell="M14" sqref="M14"/>
    </sheetView>
  </sheetViews>
  <sheetFormatPr defaultRowHeight="15" x14ac:dyDescent="0.35"/>
  <sheetData>
    <row r="2" spans="1:7" x14ac:dyDescent="0.35">
      <c r="A2" s="177">
        <v>3</v>
      </c>
      <c r="B2" s="178">
        <f>'4 priedas'!C54</f>
        <v>25636</v>
      </c>
      <c r="C2" s="178">
        <f>'4 priedas'!D54</f>
        <v>11189.4</v>
      </c>
      <c r="E2" t="e">
        <f>B15</f>
        <v>#REF!</v>
      </c>
      <c r="F2" t="s">
        <v>53</v>
      </c>
      <c r="G2" t="e">
        <f>E2-B2</f>
        <v>#REF!</v>
      </c>
    </row>
    <row r="3" spans="1:7" x14ac:dyDescent="0.35">
      <c r="A3" s="177">
        <v>4</v>
      </c>
      <c r="B3" s="178" t="e">
        <f>'  5 priedas '!#REF!</f>
        <v>#REF!</v>
      </c>
      <c r="C3" s="178" t="e">
        <f>'  5 priedas '!#REF!</f>
        <v>#REF!</v>
      </c>
      <c r="E3" t="e">
        <f>'pajamų priedas'!#REF!</f>
        <v>#REF!</v>
      </c>
      <c r="F3" t="s">
        <v>59</v>
      </c>
    </row>
    <row r="4" spans="1:7" x14ac:dyDescent="0.35">
      <c r="A4" s="177">
        <v>5</v>
      </c>
      <c r="B4" s="178">
        <f>' 6 priedas'!C43</f>
        <v>6302.1</v>
      </c>
      <c r="C4" s="178">
        <f>' 6 priedas'!D43</f>
        <v>4754.7999999999993</v>
      </c>
      <c r="E4" t="e">
        <f>'pajamų priedas'!#REF!</f>
        <v>#REF!</v>
      </c>
      <c r="F4" t="s">
        <v>60</v>
      </c>
    </row>
    <row r="5" spans="1:7" x14ac:dyDescent="0.35">
      <c r="A5" s="177">
        <v>6</v>
      </c>
      <c r="B5" s="178">
        <f>' 7 priedas'!C33</f>
        <v>665.7</v>
      </c>
      <c r="C5" s="178">
        <f>' 7 priedas'!D33</f>
        <v>126.7</v>
      </c>
      <c r="E5" t="e">
        <f>'pajamų priedas'!#REF!+'pajamų priedas'!#REF!</f>
        <v>#REF!</v>
      </c>
      <c r="F5" t="s">
        <v>61</v>
      </c>
    </row>
    <row r="6" spans="1:7" x14ac:dyDescent="0.35">
      <c r="A6" s="177">
        <v>7</v>
      </c>
      <c r="B6" s="178" t="e">
        <f>' 8 priedas'!#REF!</f>
        <v>#REF!</v>
      </c>
      <c r="C6" s="178" t="e">
        <f>' 8 priedas'!#REF!</f>
        <v>#REF!</v>
      </c>
      <c r="E6" t="e">
        <f>'pajamų priedas'!#REF!</f>
        <v>#REF!</v>
      </c>
      <c r="F6" t="s">
        <v>191</v>
      </c>
    </row>
    <row r="7" spans="1:7" x14ac:dyDescent="0.35">
      <c r="A7" s="177">
        <v>8</v>
      </c>
      <c r="B7" s="178">
        <f>' 9 priedas'!C42</f>
        <v>1798.3</v>
      </c>
      <c r="C7" s="178">
        <f>' 9 priedas'!D42</f>
        <v>824.6</v>
      </c>
      <c r="E7" t="e">
        <f>'pajamų priedas'!#REF!</f>
        <v>#REF!</v>
      </c>
      <c r="F7" t="s">
        <v>54</v>
      </c>
    </row>
    <row r="8" spans="1:7" x14ac:dyDescent="0.35">
      <c r="A8" s="177">
        <v>8</v>
      </c>
      <c r="B8" s="178">
        <f>' 9 priedas'!E42</f>
        <v>423.8</v>
      </c>
      <c r="C8" s="178">
        <f>' 9 priedas'!F42</f>
        <v>0</v>
      </c>
      <c r="E8" t="e">
        <f>'pajamų priedas'!#REF!</f>
        <v>#REF!</v>
      </c>
      <c r="F8" t="s">
        <v>55</v>
      </c>
    </row>
    <row r="9" spans="1:7" x14ac:dyDescent="0.35">
      <c r="A9" s="177">
        <v>9</v>
      </c>
      <c r="B9" s="178">
        <f>'10 priedas'!C12</f>
        <v>1385</v>
      </c>
      <c r="C9" s="178">
        <f>'10 priedas'!D12</f>
        <v>0</v>
      </c>
      <c r="E9" t="e">
        <f>'pajamų priedas'!#REF!</f>
        <v>#REF!</v>
      </c>
      <c r="F9" t="s">
        <v>56</v>
      </c>
    </row>
    <row r="10" spans="1:7" x14ac:dyDescent="0.35">
      <c r="A10" s="177">
        <v>10</v>
      </c>
      <c r="B10" s="178">
        <f>'11 priedas'!C16</f>
        <v>1992.9</v>
      </c>
      <c r="C10" s="178">
        <f>'11 priedas'!D16</f>
        <v>0</v>
      </c>
      <c r="F10" t="s">
        <v>192</v>
      </c>
    </row>
    <row r="11" spans="1:7" x14ac:dyDescent="0.35">
      <c r="A11" s="177">
        <v>11</v>
      </c>
      <c r="B11" s="178">
        <f>'12 priedas'!C72</f>
        <v>1444.1220000000001</v>
      </c>
      <c r="C11" s="178">
        <f>'12 priedas'!D72</f>
        <v>15.9</v>
      </c>
      <c r="E11" s="184" t="e">
        <f>'pajamų priedas'!#REF!</f>
        <v>#REF!</v>
      </c>
      <c r="F11" t="s">
        <v>58</v>
      </c>
    </row>
    <row r="12" spans="1:7" x14ac:dyDescent="0.35">
      <c r="A12" s="178"/>
      <c r="B12" s="179" t="e">
        <f>SUM(B2:B11)</f>
        <v>#REF!</v>
      </c>
      <c r="C12" s="179" t="e">
        <f>SUM(C2:C11)</f>
        <v>#REF!</v>
      </c>
      <c r="E12" s="176" t="e">
        <f>SUM(E2:E11)</f>
        <v>#REF!</v>
      </c>
      <c r="G12" t="e">
        <f>E12-B12</f>
        <v>#REF!</v>
      </c>
    </row>
    <row r="14" spans="1:7" x14ac:dyDescent="0.35">
      <c r="A14" t="s">
        <v>190</v>
      </c>
      <c r="B14" s="176">
        <f>'pajamų priedas'!G47</f>
        <v>0</v>
      </c>
    </row>
    <row r="15" spans="1:7" x14ac:dyDescent="0.35">
      <c r="A15" t="s">
        <v>53</v>
      </c>
      <c r="B15" t="e">
        <f>'pajamų priedas'!#REF!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H63"/>
  <sheetViews>
    <sheetView topLeftCell="A16" zoomScale="165" zoomScaleNormal="165" workbookViewId="0">
      <selection activeCell="H25" sqref="H25"/>
    </sheetView>
  </sheetViews>
  <sheetFormatPr defaultColWidth="8.88671875" defaultRowHeight="15" x14ac:dyDescent="0.35"/>
  <cols>
    <col min="1" max="1" width="6.33203125" style="32" customWidth="1"/>
    <col min="2" max="2" width="2.33203125" style="32" customWidth="1"/>
    <col min="3" max="5" width="1.6640625" style="32" customWidth="1"/>
    <col min="6" max="6" width="63.44140625" style="32" customWidth="1"/>
    <col min="7" max="7" width="13.44140625" style="32" customWidth="1"/>
    <col min="8" max="16384" width="8.88671875" style="32"/>
  </cols>
  <sheetData>
    <row r="1" spans="1:7" s="96" customFormat="1" ht="17.399999999999999" x14ac:dyDescent="0.4">
      <c r="A1" s="95"/>
      <c r="B1" s="95"/>
      <c r="C1" s="95"/>
      <c r="D1" s="95"/>
      <c r="E1" s="95"/>
      <c r="F1" s="239" t="s">
        <v>0</v>
      </c>
      <c r="G1" s="239"/>
    </row>
    <row r="2" spans="1:7" s="96" customFormat="1" ht="17.25" customHeight="1" x14ac:dyDescent="0.4">
      <c r="A2" s="95"/>
      <c r="B2" s="95"/>
      <c r="C2" s="95"/>
      <c r="D2" s="95"/>
      <c r="E2" s="95"/>
      <c r="F2" s="240" t="s">
        <v>1</v>
      </c>
      <c r="G2" s="240"/>
    </row>
    <row r="3" spans="1:7" s="96" customFormat="1" ht="22.2" customHeight="1" x14ac:dyDescent="0.4">
      <c r="A3" s="95"/>
      <c r="B3" s="95"/>
      <c r="C3" s="95"/>
      <c r="D3" s="95"/>
      <c r="E3" s="95"/>
      <c r="F3" s="241" t="s">
        <v>2</v>
      </c>
      <c r="G3" s="241"/>
    </row>
    <row r="4" spans="1:7" x14ac:dyDescent="0.35">
      <c r="A4" s="17"/>
      <c r="B4" s="17"/>
      <c r="C4" s="17"/>
      <c r="D4" s="17"/>
      <c r="E4" s="17"/>
      <c r="F4" s="23"/>
      <c r="G4" s="24"/>
    </row>
    <row r="5" spans="1:7" ht="17.399999999999999" x14ac:dyDescent="0.4">
      <c r="A5" s="221" t="s">
        <v>3</v>
      </c>
      <c r="B5" s="221"/>
      <c r="C5" s="221"/>
      <c r="D5" s="221"/>
      <c r="E5" s="221"/>
      <c r="F5" s="221"/>
      <c r="G5" s="221"/>
    </row>
    <row r="6" spans="1:7" x14ac:dyDescent="0.35">
      <c r="A6" s="17"/>
      <c r="B6" s="17"/>
      <c r="C6" s="17"/>
      <c r="D6" s="17"/>
      <c r="E6" s="17"/>
      <c r="F6" s="25"/>
      <c r="G6" s="5"/>
    </row>
    <row r="7" spans="1:7" ht="30" x14ac:dyDescent="0.35">
      <c r="A7" s="4" t="s">
        <v>4</v>
      </c>
      <c r="B7" s="103"/>
      <c r="C7" s="102"/>
      <c r="D7" s="102"/>
      <c r="E7" s="102"/>
      <c r="F7" s="104" t="s">
        <v>5</v>
      </c>
      <c r="G7" s="4" t="s">
        <v>6</v>
      </c>
    </row>
    <row r="8" spans="1:7" x14ac:dyDescent="0.35">
      <c r="A8" s="26">
        <v>1</v>
      </c>
      <c r="B8" s="61"/>
      <c r="C8" s="105"/>
      <c r="D8" s="105"/>
      <c r="E8" s="105"/>
      <c r="F8" s="101">
        <v>2</v>
      </c>
      <c r="G8" s="26">
        <v>3</v>
      </c>
    </row>
    <row r="9" spans="1:7" x14ac:dyDescent="0.35">
      <c r="A9" s="7">
        <v>1</v>
      </c>
      <c r="B9" s="234" t="s">
        <v>7</v>
      </c>
      <c r="C9" s="229"/>
      <c r="D9" s="229"/>
      <c r="E9" s="229"/>
      <c r="F9" s="230"/>
      <c r="G9" s="122">
        <f>G10+G12+G16</f>
        <v>20399</v>
      </c>
    </row>
    <row r="10" spans="1:7" x14ac:dyDescent="0.35">
      <c r="A10" s="7">
        <v>2</v>
      </c>
      <c r="B10" s="99"/>
      <c r="C10" s="229" t="s">
        <v>8</v>
      </c>
      <c r="D10" s="229"/>
      <c r="E10" s="229"/>
      <c r="F10" s="230"/>
      <c r="G10" s="122">
        <f>ROUND(G11,1)</f>
        <v>17641</v>
      </c>
    </row>
    <row r="11" spans="1:7" x14ac:dyDescent="0.35">
      <c r="A11" s="7">
        <v>3</v>
      </c>
      <c r="B11" s="99"/>
      <c r="C11" s="100"/>
      <c r="D11" s="222" t="s">
        <v>9</v>
      </c>
      <c r="E11" s="222"/>
      <c r="F11" s="223"/>
      <c r="G11" s="123">
        <v>17641</v>
      </c>
    </row>
    <row r="12" spans="1:7" x14ac:dyDescent="0.35">
      <c r="A12" s="7">
        <v>4</v>
      </c>
      <c r="B12" s="99"/>
      <c r="C12" s="229" t="s">
        <v>10</v>
      </c>
      <c r="D12" s="229"/>
      <c r="E12" s="229"/>
      <c r="F12" s="230"/>
      <c r="G12" s="124">
        <f>SUM(G13:G15)</f>
        <v>2730</v>
      </c>
    </row>
    <row r="13" spans="1:7" x14ac:dyDescent="0.35">
      <c r="A13" s="7">
        <v>5</v>
      </c>
      <c r="B13" s="99"/>
      <c r="C13" s="100"/>
      <c r="D13" s="222" t="s">
        <v>11</v>
      </c>
      <c r="E13" s="222"/>
      <c r="F13" s="223"/>
      <c r="G13" s="123">
        <v>900</v>
      </c>
    </row>
    <row r="14" spans="1:7" x14ac:dyDescent="0.35">
      <c r="A14" s="7">
        <v>6</v>
      </c>
      <c r="B14" s="99"/>
      <c r="C14" s="100"/>
      <c r="D14" s="222" t="s">
        <v>12</v>
      </c>
      <c r="E14" s="222"/>
      <c r="F14" s="223"/>
      <c r="G14" s="123">
        <v>30</v>
      </c>
    </row>
    <row r="15" spans="1:7" x14ac:dyDescent="0.35">
      <c r="A15" s="7">
        <v>7</v>
      </c>
      <c r="B15" s="99"/>
      <c r="C15" s="100"/>
      <c r="D15" s="222" t="s">
        <v>13</v>
      </c>
      <c r="E15" s="222"/>
      <c r="F15" s="223"/>
      <c r="G15" s="123">
        <v>1800</v>
      </c>
    </row>
    <row r="16" spans="1:7" x14ac:dyDescent="0.35">
      <c r="A16" s="7">
        <v>8</v>
      </c>
      <c r="B16" s="99"/>
      <c r="C16" s="229" t="s">
        <v>14</v>
      </c>
      <c r="D16" s="229"/>
      <c r="E16" s="229"/>
      <c r="F16" s="230"/>
      <c r="G16" s="122">
        <f>SUM(G17)</f>
        <v>28</v>
      </c>
    </row>
    <row r="17" spans="1:8" x14ac:dyDescent="0.35">
      <c r="A17" s="7">
        <v>9</v>
      </c>
      <c r="B17" s="99"/>
      <c r="C17" s="98"/>
      <c r="D17" s="222" t="s">
        <v>15</v>
      </c>
      <c r="E17" s="222"/>
      <c r="F17" s="223"/>
      <c r="G17" s="123">
        <v>28</v>
      </c>
    </row>
    <row r="18" spans="1:8" x14ac:dyDescent="0.35">
      <c r="A18" s="7">
        <v>10</v>
      </c>
      <c r="B18" s="234" t="s">
        <v>16</v>
      </c>
      <c r="C18" s="229"/>
      <c r="D18" s="229"/>
      <c r="E18" s="229"/>
      <c r="F18" s="230"/>
      <c r="G18" s="122">
        <f>G19</f>
        <v>5061.1000000000004</v>
      </c>
    </row>
    <row r="19" spans="1:8" x14ac:dyDescent="0.35">
      <c r="A19" s="7">
        <v>11</v>
      </c>
      <c r="B19" s="99"/>
      <c r="C19" s="235" t="s">
        <v>17</v>
      </c>
      <c r="D19" s="235"/>
      <c r="E19" s="235"/>
      <c r="F19" s="236"/>
      <c r="G19" s="122">
        <f>G20+G24</f>
        <v>5061.1000000000004</v>
      </c>
    </row>
    <row r="20" spans="1:8" x14ac:dyDescent="0.35">
      <c r="A20" s="7">
        <v>12</v>
      </c>
      <c r="B20" s="99"/>
      <c r="C20" s="100"/>
      <c r="D20" s="231" t="s">
        <v>18</v>
      </c>
      <c r="E20" s="231"/>
      <c r="F20" s="232"/>
      <c r="G20" s="123">
        <f>SUM(G21:G23)</f>
        <v>5061.1000000000004</v>
      </c>
    </row>
    <row r="21" spans="1:8" x14ac:dyDescent="0.35">
      <c r="A21" s="7">
        <v>13</v>
      </c>
      <c r="B21" s="99"/>
      <c r="C21" s="100"/>
      <c r="D21" s="100"/>
      <c r="E21" s="237" t="s">
        <v>19</v>
      </c>
      <c r="F21" s="238"/>
      <c r="G21" s="125"/>
      <c r="H21" s="144"/>
    </row>
    <row r="22" spans="1:8" ht="29.4" customHeight="1" x14ac:dyDescent="0.35">
      <c r="A22" s="7">
        <v>14</v>
      </c>
      <c r="B22" s="99"/>
      <c r="C22" s="100"/>
      <c r="D22" s="100"/>
      <c r="E22" s="237" t="s">
        <v>20</v>
      </c>
      <c r="F22" s="238"/>
      <c r="G22" s="167">
        <v>5061.1000000000004</v>
      </c>
    </row>
    <row r="23" spans="1:8" x14ac:dyDescent="0.35">
      <c r="A23" s="7">
        <v>15</v>
      </c>
      <c r="B23" s="99"/>
      <c r="C23" s="100"/>
      <c r="D23" s="100"/>
      <c r="E23" s="237" t="s">
        <v>21</v>
      </c>
      <c r="F23" s="238"/>
      <c r="G23" s="125"/>
    </row>
    <row r="24" spans="1:8" x14ac:dyDescent="0.35">
      <c r="A24" s="7">
        <v>16</v>
      </c>
      <c r="B24" s="99"/>
      <c r="C24" s="100"/>
      <c r="D24" s="231" t="s">
        <v>22</v>
      </c>
      <c r="E24" s="231"/>
      <c r="F24" s="232"/>
      <c r="G24" s="123">
        <f>SUM(G25:G26)</f>
        <v>0</v>
      </c>
    </row>
    <row r="25" spans="1:8" ht="30.6" customHeight="1" x14ac:dyDescent="0.35">
      <c r="A25" s="7">
        <v>17</v>
      </c>
      <c r="B25" s="99"/>
      <c r="C25" s="100"/>
      <c r="D25" s="100"/>
      <c r="E25" s="224" t="s">
        <v>23</v>
      </c>
      <c r="F25" s="225"/>
      <c r="G25" s="126"/>
    </row>
    <row r="26" spans="1:8" x14ac:dyDescent="0.35">
      <c r="A26" s="7">
        <v>18</v>
      </c>
      <c r="B26" s="99"/>
      <c r="C26" s="100"/>
      <c r="D26" s="100"/>
      <c r="E26" s="224" t="s">
        <v>24</v>
      </c>
      <c r="F26" s="225"/>
      <c r="G26" s="125"/>
    </row>
    <row r="27" spans="1:8" x14ac:dyDescent="0.35">
      <c r="A27" s="7">
        <v>19</v>
      </c>
      <c r="B27" s="226" t="s">
        <v>25</v>
      </c>
      <c r="C27" s="227"/>
      <c r="D27" s="227"/>
      <c r="E27" s="227"/>
      <c r="F27" s="228"/>
      <c r="G27" s="122">
        <f>G28+G32+G38+G39</f>
        <v>5932.3</v>
      </c>
    </row>
    <row r="28" spans="1:8" x14ac:dyDescent="0.35">
      <c r="A28" s="7">
        <v>20</v>
      </c>
      <c r="B28" s="99"/>
      <c r="C28" s="229" t="s">
        <v>26</v>
      </c>
      <c r="D28" s="229"/>
      <c r="E28" s="229"/>
      <c r="F28" s="230"/>
      <c r="G28" s="122">
        <f>SUM(G29:G31)</f>
        <v>765</v>
      </c>
    </row>
    <row r="29" spans="1:8" x14ac:dyDescent="0.35">
      <c r="A29" s="7">
        <v>21</v>
      </c>
      <c r="B29" s="99"/>
      <c r="C29" s="100"/>
      <c r="D29" s="222" t="s">
        <v>27</v>
      </c>
      <c r="E29" s="222"/>
      <c r="F29" s="223"/>
      <c r="G29" s="123">
        <v>735</v>
      </c>
    </row>
    <row r="30" spans="1:8" x14ac:dyDescent="0.35">
      <c r="A30" s="7">
        <v>22</v>
      </c>
      <c r="B30" s="99"/>
      <c r="C30" s="100"/>
      <c r="D30" s="222" t="s">
        <v>28</v>
      </c>
      <c r="E30" s="222"/>
      <c r="F30" s="223"/>
      <c r="G30" s="123">
        <v>5</v>
      </c>
    </row>
    <row r="31" spans="1:8" x14ac:dyDescent="0.35">
      <c r="A31" s="7">
        <v>23</v>
      </c>
      <c r="B31" s="99"/>
      <c r="C31" s="100"/>
      <c r="D31" s="231" t="s">
        <v>29</v>
      </c>
      <c r="E31" s="231"/>
      <c r="F31" s="232"/>
      <c r="G31" s="123">
        <v>25</v>
      </c>
    </row>
    <row r="32" spans="1:8" x14ac:dyDescent="0.35">
      <c r="A32" s="7">
        <v>24</v>
      </c>
      <c r="B32" s="99"/>
      <c r="C32" s="229" t="s">
        <v>30</v>
      </c>
      <c r="D32" s="229"/>
      <c r="E32" s="229"/>
      <c r="F32" s="230"/>
      <c r="G32" s="122">
        <f>SUM(G33:G37)</f>
        <v>5079.3</v>
      </c>
    </row>
    <row r="33" spans="1:7" x14ac:dyDescent="0.35">
      <c r="A33" s="7">
        <v>25</v>
      </c>
      <c r="B33" s="99"/>
      <c r="C33" s="98"/>
      <c r="D33" s="231" t="s">
        <v>31</v>
      </c>
      <c r="E33" s="231"/>
      <c r="F33" s="232"/>
      <c r="G33" s="123">
        <v>1235.3</v>
      </c>
    </row>
    <row r="34" spans="1:7" x14ac:dyDescent="0.35">
      <c r="A34" s="7">
        <v>26</v>
      </c>
      <c r="B34" s="99"/>
      <c r="C34" s="98"/>
      <c r="D34" s="231" t="s">
        <v>32</v>
      </c>
      <c r="E34" s="231"/>
      <c r="F34" s="232"/>
      <c r="G34" s="123">
        <v>324</v>
      </c>
    </row>
    <row r="35" spans="1:7" x14ac:dyDescent="0.35">
      <c r="A35" s="7">
        <v>27</v>
      </c>
      <c r="B35" s="99"/>
      <c r="C35" s="98"/>
      <c r="D35" s="231" t="s">
        <v>33</v>
      </c>
      <c r="E35" s="231"/>
      <c r="F35" s="232"/>
      <c r="G35" s="123">
        <v>421</v>
      </c>
    </row>
    <row r="36" spans="1:7" x14ac:dyDescent="0.35">
      <c r="A36" s="7">
        <v>28</v>
      </c>
      <c r="B36" s="99"/>
      <c r="C36" s="100"/>
      <c r="D36" s="222" t="s">
        <v>34</v>
      </c>
      <c r="E36" s="222"/>
      <c r="F36" s="223"/>
      <c r="G36" s="123">
        <v>59</v>
      </c>
    </row>
    <row r="37" spans="1:7" x14ac:dyDescent="0.35">
      <c r="A37" s="7">
        <v>29</v>
      </c>
      <c r="B37" s="99"/>
      <c r="C37" s="100"/>
      <c r="D37" s="231" t="s">
        <v>35</v>
      </c>
      <c r="E37" s="231"/>
      <c r="F37" s="232"/>
      <c r="G37" s="123">
        <v>3040</v>
      </c>
    </row>
    <row r="38" spans="1:7" x14ac:dyDescent="0.35">
      <c r="A38" s="7">
        <v>30</v>
      </c>
      <c r="B38" s="99"/>
      <c r="C38" s="229" t="s">
        <v>36</v>
      </c>
      <c r="D38" s="229"/>
      <c r="E38" s="229"/>
      <c r="F38" s="230"/>
      <c r="G38" s="122">
        <v>85</v>
      </c>
    </row>
    <row r="39" spans="1:7" x14ac:dyDescent="0.35">
      <c r="A39" s="7">
        <v>31</v>
      </c>
      <c r="B39" s="99"/>
      <c r="C39" s="229" t="s">
        <v>37</v>
      </c>
      <c r="D39" s="229"/>
      <c r="E39" s="229"/>
      <c r="F39" s="230"/>
      <c r="G39" s="122">
        <v>3</v>
      </c>
    </row>
    <row r="40" spans="1:7" x14ac:dyDescent="0.35">
      <c r="A40" s="7">
        <v>32</v>
      </c>
      <c r="B40" s="242" t="s">
        <v>38</v>
      </c>
      <c r="C40" s="235"/>
      <c r="D40" s="235"/>
      <c r="E40" s="235"/>
      <c r="F40" s="236"/>
      <c r="G40" s="122">
        <f>SUM(G42:G43)</f>
        <v>510</v>
      </c>
    </row>
    <row r="41" spans="1:7" x14ac:dyDescent="0.35">
      <c r="A41" s="7">
        <v>33</v>
      </c>
      <c r="B41" s="106"/>
      <c r="C41" s="243" t="s">
        <v>39</v>
      </c>
      <c r="D41" s="243"/>
      <c r="E41" s="243"/>
      <c r="F41" s="244"/>
      <c r="G41" s="122">
        <f>SUM(G42:G43)</f>
        <v>510</v>
      </c>
    </row>
    <row r="42" spans="1:7" x14ac:dyDescent="0.35">
      <c r="A42" s="7">
        <v>34</v>
      </c>
      <c r="B42" s="106"/>
      <c r="C42" s="107"/>
      <c r="D42" s="231" t="s">
        <v>40</v>
      </c>
      <c r="E42" s="231"/>
      <c r="F42" s="232"/>
      <c r="G42" s="123">
        <v>165</v>
      </c>
    </row>
    <row r="43" spans="1:7" x14ac:dyDescent="0.35">
      <c r="A43" s="7">
        <v>35</v>
      </c>
      <c r="B43" s="106"/>
      <c r="C43" s="107"/>
      <c r="D43" s="231" t="s">
        <v>41</v>
      </c>
      <c r="E43" s="231"/>
      <c r="F43" s="232"/>
      <c r="G43" s="123">
        <v>345</v>
      </c>
    </row>
    <row r="44" spans="1:7" x14ac:dyDescent="0.35">
      <c r="A44" s="7">
        <v>36</v>
      </c>
      <c r="B44" s="242" t="s">
        <v>42</v>
      </c>
      <c r="C44" s="235"/>
      <c r="D44" s="235"/>
      <c r="E44" s="235"/>
      <c r="F44" s="236"/>
      <c r="G44" s="122">
        <f>SUM(G9+G18+G27+G40)</f>
        <v>31902.399999999998</v>
      </c>
    </row>
    <row r="45" spans="1:7" ht="43.95" customHeight="1" x14ac:dyDescent="0.35">
      <c r="A45" s="7">
        <v>37</v>
      </c>
      <c r="B45" s="99"/>
      <c r="C45" s="245" t="s">
        <v>43</v>
      </c>
      <c r="D45" s="245"/>
      <c r="E45" s="245"/>
      <c r="F45" s="246"/>
      <c r="G45" s="124">
        <f>G10+G12+G29+G30+G36+G38+G39</f>
        <v>21258</v>
      </c>
    </row>
    <row r="46" spans="1:7" x14ac:dyDescent="0.35">
      <c r="A46" s="7">
        <v>38</v>
      </c>
      <c r="B46" s="242" t="s">
        <v>44</v>
      </c>
      <c r="C46" s="235"/>
      <c r="D46" s="235"/>
      <c r="E46" s="235"/>
      <c r="F46" s="236"/>
      <c r="G46" s="127">
        <f>G47</f>
        <v>1385</v>
      </c>
    </row>
    <row r="47" spans="1:7" x14ac:dyDescent="0.35">
      <c r="A47" s="7">
        <v>39</v>
      </c>
      <c r="B47" s="99"/>
      <c r="C47" s="100"/>
      <c r="D47" s="222" t="s">
        <v>45</v>
      </c>
      <c r="E47" s="222"/>
      <c r="F47" s="223"/>
      <c r="G47" s="123">
        <v>1385</v>
      </c>
    </row>
    <row r="48" spans="1:7" ht="15" customHeight="1" x14ac:dyDescent="0.35">
      <c r="A48" s="7">
        <v>40</v>
      </c>
      <c r="B48" s="226" t="s">
        <v>46</v>
      </c>
      <c r="C48" s="227"/>
      <c r="D48" s="227"/>
      <c r="E48" s="227"/>
      <c r="F48" s="228"/>
      <c r="G48" s="127">
        <f>G49+G50+G51+G52</f>
        <v>3436.8</v>
      </c>
    </row>
    <row r="49" spans="1:7" x14ac:dyDescent="0.35">
      <c r="A49" s="7">
        <v>41</v>
      </c>
      <c r="B49" s="218" t="s">
        <v>47</v>
      </c>
      <c r="C49" s="219"/>
      <c r="D49" s="219"/>
      <c r="E49" s="219"/>
      <c r="F49" s="220"/>
      <c r="G49" s="128">
        <v>1992.7</v>
      </c>
    </row>
    <row r="50" spans="1:7" x14ac:dyDescent="0.35">
      <c r="A50" s="7">
        <v>42</v>
      </c>
      <c r="B50" s="218" t="s">
        <v>48</v>
      </c>
      <c r="C50" s="219"/>
      <c r="D50" s="219"/>
      <c r="E50" s="219"/>
      <c r="F50" s="220"/>
      <c r="G50" s="123">
        <v>833.7</v>
      </c>
    </row>
    <row r="51" spans="1:7" x14ac:dyDescent="0.35">
      <c r="A51" s="7">
        <v>43</v>
      </c>
      <c r="B51" s="218" t="s">
        <v>49</v>
      </c>
      <c r="C51" s="219"/>
      <c r="D51" s="219"/>
      <c r="E51" s="219"/>
      <c r="F51" s="220"/>
      <c r="G51" s="123">
        <v>185.6</v>
      </c>
    </row>
    <row r="52" spans="1:7" x14ac:dyDescent="0.35">
      <c r="A52" s="7">
        <v>44</v>
      </c>
      <c r="B52" s="218" t="s">
        <v>50</v>
      </c>
      <c r="C52" s="219"/>
      <c r="D52" s="219"/>
      <c r="E52" s="219"/>
      <c r="F52" s="220"/>
      <c r="G52" s="128">
        <v>424.8</v>
      </c>
    </row>
    <row r="53" spans="1:7" x14ac:dyDescent="0.35">
      <c r="A53" s="17"/>
      <c r="B53" s="17"/>
      <c r="C53" s="17"/>
      <c r="D53" s="17"/>
      <c r="E53" s="17"/>
      <c r="F53" s="151" t="s">
        <v>51</v>
      </c>
      <c r="G53" s="150">
        <f>G44+G46+G48</f>
        <v>36724.199999999997</v>
      </c>
    </row>
    <row r="54" spans="1:7" x14ac:dyDescent="0.35">
      <c r="A54" s="233" t="s">
        <v>52</v>
      </c>
      <c r="B54" s="233"/>
      <c r="C54" s="233"/>
      <c r="D54" s="233"/>
      <c r="E54" s="233"/>
      <c r="F54" s="233"/>
      <c r="G54" s="233"/>
    </row>
    <row r="55" spans="1:7" x14ac:dyDescent="0.35">
      <c r="F55" s="38" t="s">
        <v>53</v>
      </c>
      <c r="G55" s="144">
        <f>G10+G12+G16+G28+G36+G37+G38+G39+G40</f>
        <v>24861</v>
      </c>
    </row>
    <row r="56" spans="1:7" x14ac:dyDescent="0.35">
      <c r="F56" s="38" t="s">
        <v>54</v>
      </c>
      <c r="G56" s="144">
        <f>G33+G35</f>
        <v>1656.3</v>
      </c>
    </row>
    <row r="57" spans="1:7" x14ac:dyDescent="0.35">
      <c r="F57" s="38" t="s">
        <v>55</v>
      </c>
      <c r="G57" s="144">
        <f>G34</f>
        <v>324</v>
      </c>
    </row>
    <row r="58" spans="1:7" x14ac:dyDescent="0.35">
      <c r="F58" s="38" t="s">
        <v>56</v>
      </c>
      <c r="G58" s="144">
        <f>G47</f>
        <v>1385</v>
      </c>
    </row>
    <row r="59" spans="1:7" x14ac:dyDescent="0.35">
      <c r="F59" s="38" t="s">
        <v>57</v>
      </c>
      <c r="G59" s="144">
        <f>G22</f>
        <v>5061.1000000000004</v>
      </c>
    </row>
    <row r="60" spans="1:7" x14ac:dyDescent="0.35">
      <c r="F60" s="38" t="s">
        <v>58</v>
      </c>
      <c r="G60" s="144">
        <f>G48</f>
        <v>3436.8</v>
      </c>
    </row>
    <row r="61" spans="1:7" x14ac:dyDescent="0.35">
      <c r="F61" s="38" t="s">
        <v>59</v>
      </c>
      <c r="G61" s="144">
        <v>1364.8</v>
      </c>
    </row>
    <row r="62" spans="1:7" x14ac:dyDescent="0.35">
      <c r="F62" s="38" t="s">
        <v>60</v>
      </c>
      <c r="G62" s="32">
        <v>6302.1</v>
      </c>
    </row>
    <row r="63" spans="1:7" x14ac:dyDescent="0.35">
      <c r="F63" s="38" t="s">
        <v>61</v>
      </c>
      <c r="G63" s="32">
        <v>392.5</v>
      </c>
    </row>
  </sheetData>
  <mergeCells count="49">
    <mergeCell ref="C41:F41"/>
    <mergeCell ref="B46:F46"/>
    <mergeCell ref="D47:F47"/>
    <mergeCell ref="D42:F42"/>
    <mergeCell ref="D43:F43"/>
    <mergeCell ref="B44:F44"/>
    <mergeCell ref="C45:F45"/>
    <mergeCell ref="D34:F34"/>
    <mergeCell ref="D35:F35"/>
    <mergeCell ref="D36:F36"/>
    <mergeCell ref="D37:F37"/>
    <mergeCell ref="B40:F40"/>
    <mergeCell ref="F1:G1"/>
    <mergeCell ref="F2:G2"/>
    <mergeCell ref="F3:G3"/>
    <mergeCell ref="B9:F9"/>
    <mergeCell ref="C10:F10"/>
    <mergeCell ref="A54:G54"/>
    <mergeCell ref="C12:F12"/>
    <mergeCell ref="D13:F13"/>
    <mergeCell ref="D14:F14"/>
    <mergeCell ref="D15:F15"/>
    <mergeCell ref="B18:F18"/>
    <mergeCell ref="C19:F19"/>
    <mergeCell ref="D20:F20"/>
    <mergeCell ref="C16:F16"/>
    <mergeCell ref="D17:F17"/>
    <mergeCell ref="E21:F21"/>
    <mergeCell ref="E22:F22"/>
    <mergeCell ref="E23:F23"/>
    <mergeCell ref="D24:F24"/>
    <mergeCell ref="E25:F25"/>
    <mergeCell ref="B48:F48"/>
    <mergeCell ref="B49:F49"/>
    <mergeCell ref="B50:F50"/>
    <mergeCell ref="B51:F51"/>
    <mergeCell ref="B52:F52"/>
    <mergeCell ref="A5:G5"/>
    <mergeCell ref="D11:F11"/>
    <mergeCell ref="E26:F26"/>
    <mergeCell ref="B27:F27"/>
    <mergeCell ref="C28:F28"/>
    <mergeCell ref="C32:F32"/>
    <mergeCell ref="C38:F38"/>
    <mergeCell ref="C39:F39"/>
    <mergeCell ref="D29:F29"/>
    <mergeCell ref="D30:F30"/>
    <mergeCell ref="D31:F31"/>
    <mergeCell ref="D33:F33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B173-4776-4020-BB9B-5C6FE5C8D96A}">
  <sheetPr>
    <tabColor theme="5" tint="0.79998168889431442"/>
  </sheetPr>
  <dimension ref="A1:I50"/>
  <sheetViews>
    <sheetView topLeftCell="A10" zoomScale="70" zoomScaleNormal="70" workbookViewId="0">
      <selection activeCell="G22" sqref="G22"/>
    </sheetView>
  </sheetViews>
  <sheetFormatPr defaultRowHeight="15" x14ac:dyDescent="0.35"/>
  <cols>
    <col min="1" max="1" width="6.33203125" customWidth="1"/>
    <col min="2" max="2" width="2.33203125" customWidth="1"/>
    <col min="3" max="5" width="1.6640625" customWidth="1"/>
    <col min="6" max="6" width="65.6640625" customWidth="1"/>
    <col min="7" max="7" width="13.44140625" customWidth="1"/>
  </cols>
  <sheetData>
    <row r="1" spans="1:9" ht="17.399999999999999" customHeight="1" x14ac:dyDescent="0.4">
      <c r="A1" s="247" t="s">
        <v>193</v>
      </c>
      <c r="B1" s="247"/>
      <c r="C1" s="247"/>
      <c r="D1" s="247"/>
      <c r="E1" s="247"/>
      <c r="F1" s="247"/>
      <c r="G1" s="247"/>
    </row>
    <row r="2" spans="1:9" ht="17.399999999999999" x14ac:dyDescent="0.4">
      <c r="A2" s="188"/>
      <c r="B2" s="188"/>
      <c r="C2" s="188"/>
      <c r="D2" s="188"/>
      <c r="E2" s="188"/>
      <c r="F2" s="248" t="s">
        <v>2</v>
      </c>
      <c r="G2" s="248"/>
    </row>
    <row r="3" spans="1:9" x14ac:dyDescent="0.35">
      <c r="A3" s="17"/>
      <c r="B3" s="17"/>
      <c r="C3" s="17"/>
      <c r="D3" s="17"/>
      <c r="E3" s="17"/>
      <c r="F3" s="23"/>
      <c r="G3" s="24"/>
    </row>
    <row r="4" spans="1:9" ht="17.399999999999999" x14ac:dyDescent="0.4">
      <c r="A4" s="221" t="s">
        <v>3</v>
      </c>
      <c r="B4" s="221"/>
      <c r="C4" s="221"/>
      <c r="D4" s="221"/>
      <c r="E4" s="221"/>
      <c r="F4" s="221"/>
      <c r="G4" s="221"/>
    </row>
    <row r="5" spans="1:9" x14ac:dyDescent="0.35">
      <c r="A5" s="17"/>
      <c r="B5" s="17"/>
      <c r="C5" s="17"/>
      <c r="D5" s="17"/>
      <c r="E5" s="17"/>
      <c r="F5" s="25"/>
      <c r="G5" s="5"/>
    </row>
    <row r="6" spans="1:9" ht="30" x14ac:dyDescent="0.35">
      <c r="A6" s="4" t="s">
        <v>4</v>
      </c>
      <c r="B6" s="103"/>
      <c r="C6" s="102"/>
      <c r="D6" s="102"/>
      <c r="E6" s="102"/>
      <c r="F6" s="104" t="s">
        <v>5</v>
      </c>
      <c r="G6" s="4" t="s">
        <v>6</v>
      </c>
    </row>
    <row r="7" spans="1:9" ht="15" customHeight="1" x14ac:dyDescent="0.35">
      <c r="A7" s="26">
        <v>1</v>
      </c>
      <c r="B7" s="61"/>
      <c r="C7" s="105"/>
      <c r="D7" s="105"/>
      <c r="E7" s="105"/>
      <c r="F7" s="101">
        <v>2</v>
      </c>
      <c r="G7" s="26">
        <v>3</v>
      </c>
    </row>
    <row r="8" spans="1:9" ht="15" customHeight="1" x14ac:dyDescent="0.35">
      <c r="A8" s="7">
        <v>1</v>
      </c>
      <c r="B8" s="234" t="s">
        <v>7</v>
      </c>
      <c r="C8" s="229"/>
      <c r="D8" s="229"/>
      <c r="E8" s="229"/>
      <c r="F8" s="230"/>
      <c r="G8" s="122">
        <f>G9+G11+G15</f>
        <v>20799</v>
      </c>
    </row>
    <row r="9" spans="1:9" x14ac:dyDescent="0.35">
      <c r="A9" s="7">
        <v>2</v>
      </c>
      <c r="B9" s="99"/>
      <c r="C9" s="229" t="s">
        <v>8</v>
      </c>
      <c r="D9" s="229"/>
      <c r="E9" s="229"/>
      <c r="F9" s="230"/>
      <c r="G9" s="122">
        <f>ROUND(G10,1)</f>
        <v>17641</v>
      </c>
    </row>
    <row r="10" spans="1:9" x14ac:dyDescent="0.35">
      <c r="A10" s="7">
        <v>3</v>
      </c>
      <c r="B10" s="99"/>
      <c r="C10" s="100"/>
      <c r="D10" s="222" t="s">
        <v>9</v>
      </c>
      <c r="E10" s="222"/>
      <c r="F10" s="223"/>
      <c r="G10" s="123">
        <v>17641</v>
      </c>
    </row>
    <row r="11" spans="1:9" x14ac:dyDescent="0.35">
      <c r="A11" s="7">
        <v>4</v>
      </c>
      <c r="B11" s="99"/>
      <c r="C11" s="229" t="s">
        <v>10</v>
      </c>
      <c r="D11" s="229"/>
      <c r="E11" s="229"/>
      <c r="F11" s="230"/>
      <c r="G11" s="124">
        <f>SUM(G12:G14)</f>
        <v>3130</v>
      </c>
    </row>
    <row r="12" spans="1:9" x14ac:dyDescent="0.35">
      <c r="A12" s="7">
        <v>5</v>
      </c>
      <c r="B12" s="99"/>
      <c r="C12" s="100"/>
      <c r="D12" s="222" t="s">
        <v>11</v>
      </c>
      <c r="E12" s="222"/>
      <c r="F12" s="223"/>
      <c r="G12" s="123">
        <v>1200</v>
      </c>
      <c r="I12" s="171"/>
    </row>
    <row r="13" spans="1:9" x14ac:dyDescent="0.35">
      <c r="A13" s="7">
        <v>6</v>
      </c>
      <c r="B13" s="99"/>
      <c r="C13" s="100"/>
      <c r="D13" s="222" t="s">
        <v>12</v>
      </c>
      <c r="E13" s="222"/>
      <c r="F13" s="223"/>
      <c r="G13" s="123">
        <v>30</v>
      </c>
    </row>
    <row r="14" spans="1:9" x14ac:dyDescent="0.35">
      <c r="A14" s="7">
        <v>7</v>
      </c>
      <c r="B14" s="99"/>
      <c r="C14" s="100"/>
      <c r="D14" s="222" t="s">
        <v>13</v>
      </c>
      <c r="E14" s="222"/>
      <c r="F14" s="223"/>
      <c r="G14" s="123">
        <v>1900</v>
      </c>
      <c r="I14" s="171"/>
    </row>
    <row r="15" spans="1:9" x14ac:dyDescent="0.35">
      <c r="A15" s="7">
        <v>8</v>
      </c>
      <c r="B15" s="99"/>
      <c r="C15" s="229" t="s">
        <v>14</v>
      </c>
      <c r="D15" s="229"/>
      <c r="E15" s="229"/>
      <c r="F15" s="230"/>
      <c r="G15" s="122">
        <f>SUM(G16)</f>
        <v>28</v>
      </c>
    </row>
    <row r="16" spans="1:9" x14ac:dyDescent="0.35">
      <c r="A16" s="7">
        <v>9</v>
      </c>
      <c r="B16" s="99"/>
      <c r="C16" s="98"/>
      <c r="D16" s="222" t="s">
        <v>15</v>
      </c>
      <c r="E16" s="222"/>
      <c r="F16" s="223"/>
      <c r="G16" s="123">
        <v>28</v>
      </c>
    </row>
    <row r="17" spans="1:9" x14ac:dyDescent="0.35">
      <c r="A17" s="7">
        <v>10</v>
      </c>
      <c r="B17" s="234" t="s">
        <v>16</v>
      </c>
      <c r="C17" s="229"/>
      <c r="D17" s="229"/>
      <c r="E17" s="229"/>
      <c r="F17" s="230"/>
      <c r="G17" s="122">
        <f>G18</f>
        <v>13332.300000000001</v>
      </c>
    </row>
    <row r="18" spans="1:9" x14ac:dyDescent="0.35">
      <c r="A18" s="7">
        <v>11</v>
      </c>
      <c r="B18" s="99"/>
      <c r="C18" s="235" t="s">
        <v>17</v>
      </c>
      <c r="D18" s="235"/>
      <c r="E18" s="235"/>
      <c r="F18" s="236"/>
      <c r="G18" s="122">
        <f>G19+G20+G21</f>
        <v>13332.300000000001</v>
      </c>
    </row>
    <row r="19" spans="1:9" x14ac:dyDescent="0.35">
      <c r="A19" s="7">
        <v>12</v>
      </c>
      <c r="B19" s="99"/>
      <c r="C19" s="100"/>
      <c r="D19" s="100"/>
      <c r="E19" s="237" t="s">
        <v>62</v>
      </c>
      <c r="F19" s="238"/>
      <c r="G19" s="123">
        <v>7817.3</v>
      </c>
    </row>
    <row r="20" spans="1:9" ht="28.2" customHeight="1" x14ac:dyDescent="0.35">
      <c r="A20" s="7">
        <v>13</v>
      </c>
      <c r="B20" s="99"/>
      <c r="C20" s="100"/>
      <c r="D20" s="100"/>
      <c r="E20" s="237" t="s">
        <v>63</v>
      </c>
      <c r="F20" s="238"/>
      <c r="G20" s="190">
        <v>4999.8999999999996</v>
      </c>
      <c r="H20" s="171"/>
    </row>
    <row r="21" spans="1:9" x14ac:dyDescent="0.35">
      <c r="A21" s="7">
        <v>14</v>
      </c>
      <c r="B21" s="99"/>
      <c r="C21" s="100"/>
      <c r="D21" s="100"/>
      <c r="E21" s="237" t="s">
        <v>64</v>
      </c>
      <c r="F21" s="238"/>
      <c r="G21" s="123">
        <v>515.1</v>
      </c>
      <c r="I21" s="171"/>
    </row>
    <row r="22" spans="1:9" x14ac:dyDescent="0.35">
      <c r="A22" s="7">
        <v>15</v>
      </c>
      <c r="B22" s="226" t="s">
        <v>25</v>
      </c>
      <c r="C22" s="227"/>
      <c r="D22" s="227"/>
      <c r="E22" s="227"/>
      <c r="F22" s="228"/>
      <c r="G22" s="122">
        <f>G23+G27+G33+G34</f>
        <v>6549.1</v>
      </c>
    </row>
    <row r="23" spans="1:9" x14ac:dyDescent="0.35">
      <c r="A23" s="7">
        <v>16</v>
      </c>
      <c r="B23" s="99"/>
      <c r="C23" s="229" t="s">
        <v>26</v>
      </c>
      <c r="D23" s="229"/>
      <c r="E23" s="229"/>
      <c r="F23" s="230"/>
      <c r="G23" s="122">
        <f>SUM(G24:G26)</f>
        <v>880</v>
      </c>
    </row>
    <row r="24" spans="1:9" x14ac:dyDescent="0.35">
      <c r="A24" s="7">
        <v>17</v>
      </c>
      <c r="B24" s="99"/>
      <c r="C24" s="100"/>
      <c r="D24" s="222" t="s">
        <v>27</v>
      </c>
      <c r="E24" s="222"/>
      <c r="F24" s="223"/>
      <c r="G24" s="123">
        <v>850</v>
      </c>
      <c r="I24" s="171"/>
    </row>
    <row r="25" spans="1:9" x14ac:dyDescent="0.35">
      <c r="A25" s="7">
        <v>18</v>
      </c>
      <c r="B25" s="99"/>
      <c r="C25" s="100"/>
      <c r="D25" s="222" t="s">
        <v>28</v>
      </c>
      <c r="E25" s="222"/>
      <c r="F25" s="223"/>
      <c r="G25" s="123">
        <v>5</v>
      </c>
    </row>
    <row r="26" spans="1:9" x14ac:dyDescent="0.35">
      <c r="A26" s="7">
        <v>19</v>
      </c>
      <c r="B26" s="99"/>
      <c r="C26" s="100"/>
      <c r="D26" s="231" t="s">
        <v>29</v>
      </c>
      <c r="E26" s="231"/>
      <c r="F26" s="232"/>
      <c r="G26" s="123">
        <v>25</v>
      </c>
    </row>
    <row r="27" spans="1:9" x14ac:dyDescent="0.35">
      <c r="A27" s="7">
        <v>20</v>
      </c>
      <c r="B27" s="99"/>
      <c r="C27" s="229" t="s">
        <v>30</v>
      </c>
      <c r="D27" s="229"/>
      <c r="E27" s="229"/>
      <c r="F27" s="230"/>
      <c r="G27" s="122">
        <f>SUM(G28:G32)</f>
        <v>5581.1</v>
      </c>
    </row>
    <row r="28" spans="1:9" x14ac:dyDescent="0.35">
      <c r="A28" s="7">
        <v>21</v>
      </c>
      <c r="B28" s="99"/>
      <c r="C28" s="98"/>
      <c r="D28" s="231" t="s">
        <v>31</v>
      </c>
      <c r="E28" s="231"/>
      <c r="F28" s="232"/>
      <c r="G28" s="123">
        <v>1377.3</v>
      </c>
    </row>
    <row r="29" spans="1:9" x14ac:dyDescent="0.35">
      <c r="A29" s="7">
        <v>22</v>
      </c>
      <c r="B29" s="99"/>
      <c r="C29" s="98"/>
      <c r="D29" s="231" t="s">
        <v>32</v>
      </c>
      <c r="E29" s="231"/>
      <c r="F29" s="232"/>
      <c r="G29" s="123">
        <v>423.8</v>
      </c>
    </row>
    <row r="30" spans="1:9" x14ac:dyDescent="0.35">
      <c r="A30" s="7">
        <v>23</v>
      </c>
      <c r="B30" s="99"/>
      <c r="C30" s="98"/>
      <c r="D30" s="231" t="s">
        <v>33</v>
      </c>
      <c r="E30" s="231"/>
      <c r="F30" s="232"/>
      <c r="G30" s="123">
        <v>421</v>
      </c>
      <c r="H30" s="171"/>
    </row>
    <row r="31" spans="1:9" x14ac:dyDescent="0.35">
      <c r="A31" s="7">
        <v>24</v>
      </c>
      <c r="B31" s="99"/>
      <c r="C31" s="100"/>
      <c r="D31" s="222" t="s">
        <v>34</v>
      </c>
      <c r="E31" s="222"/>
      <c r="F31" s="223"/>
      <c r="G31" s="123">
        <v>59</v>
      </c>
    </row>
    <row r="32" spans="1:9" x14ac:dyDescent="0.35">
      <c r="A32" s="7">
        <v>25</v>
      </c>
      <c r="B32" s="99"/>
      <c r="C32" s="100"/>
      <c r="D32" s="231" t="s">
        <v>35</v>
      </c>
      <c r="E32" s="231"/>
      <c r="F32" s="232"/>
      <c r="G32" s="123">
        <v>3300</v>
      </c>
      <c r="I32" s="171"/>
    </row>
    <row r="33" spans="1:9" x14ac:dyDescent="0.35">
      <c r="A33" s="7">
        <v>26</v>
      </c>
      <c r="B33" s="99"/>
      <c r="C33" s="229" t="s">
        <v>36</v>
      </c>
      <c r="D33" s="229"/>
      <c r="E33" s="229"/>
      <c r="F33" s="230"/>
      <c r="G33" s="122">
        <v>85</v>
      </c>
    </row>
    <row r="34" spans="1:9" x14ac:dyDescent="0.35">
      <c r="A34" s="7">
        <v>27</v>
      </c>
      <c r="B34" s="99"/>
      <c r="C34" s="229" t="s">
        <v>37</v>
      </c>
      <c r="D34" s="229"/>
      <c r="E34" s="229"/>
      <c r="F34" s="230"/>
      <c r="G34" s="122">
        <v>3</v>
      </c>
    </row>
    <row r="35" spans="1:9" x14ac:dyDescent="0.35">
      <c r="A35" s="7">
        <v>28</v>
      </c>
      <c r="B35" s="242" t="s">
        <v>38</v>
      </c>
      <c r="C35" s="235"/>
      <c r="D35" s="235"/>
      <c r="E35" s="235"/>
      <c r="F35" s="236"/>
      <c r="G35" s="122">
        <f>SUM(G37:G38)</f>
        <v>510</v>
      </c>
      <c r="I35" s="171"/>
    </row>
    <row r="36" spans="1:9" x14ac:dyDescent="0.35">
      <c r="A36" s="7">
        <v>29</v>
      </c>
      <c r="B36" s="106"/>
      <c r="C36" s="243" t="s">
        <v>39</v>
      </c>
      <c r="D36" s="243"/>
      <c r="E36" s="243"/>
      <c r="F36" s="244"/>
      <c r="G36" s="122">
        <f>SUM(G37:G38)</f>
        <v>510</v>
      </c>
    </row>
    <row r="37" spans="1:9" x14ac:dyDescent="0.35">
      <c r="A37" s="7">
        <v>30</v>
      </c>
      <c r="B37" s="106"/>
      <c r="C37" s="107"/>
      <c r="D37" s="231" t="s">
        <v>40</v>
      </c>
      <c r="E37" s="231"/>
      <c r="F37" s="232"/>
      <c r="G37" s="123">
        <v>100</v>
      </c>
    </row>
    <row r="38" spans="1:9" x14ac:dyDescent="0.35">
      <c r="A38" s="7">
        <v>31</v>
      </c>
      <c r="B38" s="106"/>
      <c r="C38" s="107"/>
      <c r="D38" s="231" t="s">
        <v>41</v>
      </c>
      <c r="E38" s="231"/>
      <c r="F38" s="232"/>
      <c r="G38" s="123">
        <v>410</v>
      </c>
    </row>
    <row r="39" spans="1:9" x14ac:dyDescent="0.35">
      <c r="A39" s="7">
        <v>32</v>
      </c>
      <c r="B39" s="242" t="s">
        <v>42</v>
      </c>
      <c r="C39" s="235"/>
      <c r="D39" s="235"/>
      <c r="E39" s="235"/>
      <c r="F39" s="236"/>
      <c r="G39" s="122">
        <f>SUM(G8+G17+G22+G35)</f>
        <v>41190.400000000001</v>
      </c>
    </row>
    <row r="40" spans="1:9" x14ac:dyDescent="0.35">
      <c r="A40" s="7">
        <v>34</v>
      </c>
      <c r="B40" s="242" t="s">
        <v>44</v>
      </c>
      <c r="C40" s="235"/>
      <c r="D40" s="235"/>
      <c r="E40" s="235"/>
      <c r="F40" s="236"/>
      <c r="G40" s="127">
        <f>G41</f>
        <v>1385</v>
      </c>
    </row>
    <row r="41" spans="1:9" x14ac:dyDescent="0.35">
      <c r="A41" s="7">
        <v>35</v>
      </c>
      <c r="B41" s="99"/>
      <c r="C41" s="100"/>
      <c r="D41" s="222" t="s">
        <v>45</v>
      </c>
      <c r="E41" s="222"/>
      <c r="F41" s="223"/>
      <c r="G41" s="123">
        <v>1385</v>
      </c>
    </row>
    <row r="42" spans="1:9" x14ac:dyDescent="0.35">
      <c r="A42" s="7">
        <v>36</v>
      </c>
      <c r="B42" s="226" t="s">
        <v>46</v>
      </c>
      <c r="C42" s="227"/>
      <c r="D42" s="227"/>
      <c r="E42" s="227"/>
      <c r="F42" s="228"/>
      <c r="G42" s="127">
        <f>G43+G44+G45+G46</f>
        <v>3437.0000000000005</v>
      </c>
    </row>
    <row r="43" spans="1:9" x14ac:dyDescent="0.35">
      <c r="A43" s="7">
        <v>37</v>
      </c>
      <c r="B43" s="218" t="s">
        <v>47</v>
      </c>
      <c r="C43" s="219"/>
      <c r="D43" s="219"/>
      <c r="E43" s="219"/>
      <c r="F43" s="220"/>
      <c r="G43" s="128">
        <v>1992.9</v>
      </c>
    </row>
    <row r="44" spans="1:9" x14ac:dyDescent="0.35">
      <c r="A44" s="7">
        <v>38</v>
      </c>
      <c r="B44" s="218" t="s">
        <v>48</v>
      </c>
      <c r="C44" s="219"/>
      <c r="D44" s="219"/>
      <c r="E44" s="219"/>
      <c r="F44" s="220"/>
      <c r="G44" s="123">
        <v>833.7</v>
      </c>
    </row>
    <row r="45" spans="1:9" x14ac:dyDescent="0.35">
      <c r="A45" s="7">
        <v>39</v>
      </c>
      <c r="B45" s="218" t="s">
        <v>49</v>
      </c>
      <c r="C45" s="219"/>
      <c r="D45" s="219"/>
      <c r="E45" s="219"/>
      <c r="F45" s="220"/>
      <c r="G45" s="123">
        <v>185.6</v>
      </c>
    </row>
    <row r="46" spans="1:9" x14ac:dyDescent="0.35">
      <c r="A46" s="7">
        <v>40</v>
      </c>
      <c r="B46" s="218" t="s">
        <v>50</v>
      </c>
      <c r="C46" s="219"/>
      <c r="D46" s="219"/>
      <c r="E46" s="219"/>
      <c r="F46" s="220"/>
      <c r="G46" s="128">
        <v>424.8</v>
      </c>
    </row>
    <row r="47" spans="1:9" x14ac:dyDescent="0.35">
      <c r="A47" s="17"/>
      <c r="B47" s="17"/>
      <c r="C47" s="17"/>
      <c r="D47" s="17"/>
      <c r="E47" s="17"/>
      <c r="F47" s="151"/>
      <c r="G47" s="150"/>
      <c r="H47" s="171"/>
    </row>
    <row r="48" spans="1:9" x14ac:dyDescent="0.35">
      <c r="A48" s="233" t="s">
        <v>52</v>
      </c>
      <c r="B48" s="233"/>
      <c r="C48" s="233"/>
      <c r="D48" s="233"/>
      <c r="E48" s="233"/>
      <c r="F48" s="233"/>
      <c r="G48" s="233"/>
    </row>
    <row r="50" spans="7:7" x14ac:dyDescent="0.35">
      <c r="G50" s="171"/>
    </row>
  </sheetData>
  <mergeCells count="43">
    <mergeCell ref="A48:G48"/>
    <mergeCell ref="D41:F41"/>
    <mergeCell ref="B42:F42"/>
    <mergeCell ref="B43:F43"/>
    <mergeCell ref="B44:F44"/>
    <mergeCell ref="B45:F45"/>
    <mergeCell ref="B46:F46"/>
    <mergeCell ref="B40:F40"/>
    <mergeCell ref="D30:F30"/>
    <mergeCell ref="D31:F31"/>
    <mergeCell ref="D32:F32"/>
    <mergeCell ref="C33:F33"/>
    <mergeCell ref="C34:F34"/>
    <mergeCell ref="B35:F35"/>
    <mergeCell ref="C36:F36"/>
    <mergeCell ref="D37:F37"/>
    <mergeCell ref="D38:F38"/>
    <mergeCell ref="B39:F39"/>
    <mergeCell ref="D29:F29"/>
    <mergeCell ref="E21:F21"/>
    <mergeCell ref="B22:F22"/>
    <mergeCell ref="C23:F23"/>
    <mergeCell ref="D16:F16"/>
    <mergeCell ref="B17:F17"/>
    <mergeCell ref="C18:F18"/>
    <mergeCell ref="E19:F19"/>
    <mergeCell ref="E20:F20"/>
    <mergeCell ref="D24:F24"/>
    <mergeCell ref="D25:F25"/>
    <mergeCell ref="D26:F26"/>
    <mergeCell ref="C27:F27"/>
    <mergeCell ref="D28:F28"/>
    <mergeCell ref="A1:G1"/>
    <mergeCell ref="C15:F15"/>
    <mergeCell ref="F2:G2"/>
    <mergeCell ref="A4:G4"/>
    <mergeCell ref="B8:F8"/>
    <mergeCell ref="C9:F9"/>
    <mergeCell ref="D10:F10"/>
    <mergeCell ref="C11:F11"/>
    <mergeCell ref="D12:F12"/>
    <mergeCell ref="D13:F13"/>
    <mergeCell ref="D14:F14"/>
  </mergeCells>
  <pageMargins left="1.1023622047244095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79998168889431442"/>
  </sheetPr>
  <dimension ref="A1:F40"/>
  <sheetViews>
    <sheetView topLeftCell="A31" zoomScale="148" zoomScaleNormal="148" workbookViewId="0">
      <selection activeCell="C41" sqref="C41"/>
    </sheetView>
  </sheetViews>
  <sheetFormatPr defaultColWidth="9.109375" defaultRowHeight="15" x14ac:dyDescent="0.35"/>
  <cols>
    <col min="1" max="1" width="4.109375" style="17" customWidth="1"/>
    <col min="2" max="2" width="37.33203125" style="5" customWidth="1"/>
    <col min="3" max="3" width="9.109375" style="5" customWidth="1"/>
    <col min="4" max="4" width="14.33203125" style="5" customWidth="1"/>
    <col min="5" max="5" width="15.6640625" style="5" customWidth="1"/>
    <col min="6" max="6" width="14.6640625" style="5" customWidth="1"/>
    <col min="7" max="16384" width="9.109375" style="5"/>
  </cols>
  <sheetData>
    <row r="1" spans="1:6" ht="17.399999999999999" x14ac:dyDescent="0.4">
      <c r="A1" s="247" t="s">
        <v>193</v>
      </c>
      <c r="B1" s="247"/>
      <c r="C1" s="247"/>
      <c r="D1" s="247"/>
      <c r="E1" s="247"/>
      <c r="F1" s="247"/>
    </row>
    <row r="2" spans="1:6" ht="17.399999999999999" x14ac:dyDescent="0.35">
      <c r="A2" s="248" t="s">
        <v>65</v>
      </c>
      <c r="B2" s="248"/>
      <c r="C2" s="248"/>
      <c r="D2" s="248"/>
      <c r="E2" s="248"/>
      <c r="F2" s="248"/>
    </row>
    <row r="3" spans="1:6" x14ac:dyDescent="0.35">
      <c r="E3" s="28"/>
      <c r="F3" s="6"/>
    </row>
    <row r="4" spans="1:6" ht="17.399999999999999" x14ac:dyDescent="0.4">
      <c r="A4" s="221" t="s">
        <v>66</v>
      </c>
      <c r="B4" s="221"/>
      <c r="C4" s="221"/>
      <c r="D4" s="221"/>
      <c r="E4" s="221"/>
      <c r="F4" s="221"/>
    </row>
    <row r="5" spans="1:6" ht="15.75" customHeight="1" x14ac:dyDescent="0.4">
      <c r="A5" s="221" t="s">
        <v>67</v>
      </c>
      <c r="B5" s="221"/>
      <c r="C5" s="221"/>
      <c r="D5" s="221"/>
      <c r="E5" s="221"/>
      <c r="F5" s="221"/>
    </row>
    <row r="6" spans="1:6" ht="16.5" customHeight="1" x14ac:dyDescent="0.35">
      <c r="A6" s="129"/>
      <c r="B6" s="129"/>
      <c r="C6" s="129"/>
      <c r="D6" s="129"/>
      <c r="E6" s="256"/>
      <c r="F6" s="256"/>
    </row>
    <row r="7" spans="1:6" x14ac:dyDescent="0.35">
      <c r="A7" s="250" t="s">
        <v>4</v>
      </c>
      <c r="B7" s="250" t="s">
        <v>68</v>
      </c>
      <c r="C7" s="250" t="s">
        <v>69</v>
      </c>
      <c r="D7" s="253" t="s">
        <v>70</v>
      </c>
      <c r="E7" s="254"/>
      <c r="F7" s="255"/>
    </row>
    <row r="8" spans="1:6" x14ac:dyDescent="0.35">
      <c r="A8" s="251"/>
      <c r="B8" s="251"/>
      <c r="C8" s="251"/>
      <c r="D8" s="257" t="s">
        <v>71</v>
      </c>
      <c r="E8" s="260" t="s">
        <v>72</v>
      </c>
      <c r="F8" s="261" t="s">
        <v>73</v>
      </c>
    </row>
    <row r="9" spans="1:6" x14ac:dyDescent="0.35">
      <c r="A9" s="251"/>
      <c r="B9" s="251"/>
      <c r="C9" s="251"/>
      <c r="D9" s="258"/>
      <c r="E9" s="260"/>
      <c r="F9" s="261"/>
    </row>
    <row r="10" spans="1:6" x14ac:dyDescent="0.35">
      <c r="A10" s="251"/>
      <c r="B10" s="251"/>
      <c r="C10" s="251"/>
      <c r="D10" s="258"/>
      <c r="E10" s="260"/>
      <c r="F10" s="261"/>
    </row>
    <row r="11" spans="1:6" ht="45.6" customHeight="1" x14ac:dyDescent="0.35">
      <c r="A11" s="252"/>
      <c r="B11" s="252"/>
      <c r="C11" s="252"/>
      <c r="D11" s="259"/>
      <c r="E11" s="260"/>
      <c r="F11" s="261"/>
    </row>
    <row r="12" spans="1:6" s="17" customFormat="1" ht="15.75" customHeight="1" x14ac:dyDescent="0.35">
      <c r="A12" s="130">
        <v>1</v>
      </c>
      <c r="B12" s="130">
        <v>2</v>
      </c>
      <c r="C12" s="130">
        <v>3</v>
      </c>
      <c r="D12" s="131">
        <v>4</v>
      </c>
      <c r="E12" s="132">
        <v>5</v>
      </c>
      <c r="F12" s="1">
        <v>6</v>
      </c>
    </row>
    <row r="13" spans="1:6" x14ac:dyDescent="0.35">
      <c r="A13" s="1">
        <v>1</v>
      </c>
      <c r="B13" s="113" t="s">
        <v>74</v>
      </c>
      <c r="C13" s="10">
        <f>ROUND(D13+E13+F13,1)</f>
        <v>489.8</v>
      </c>
      <c r="D13" s="15"/>
      <c r="E13" s="15">
        <v>150</v>
      </c>
      <c r="F13" s="15">
        <v>339.8</v>
      </c>
    </row>
    <row r="14" spans="1:6" x14ac:dyDescent="0.35">
      <c r="A14" s="1">
        <v>2</v>
      </c>
      <c r="B14" s="60" t="s">
        <v>75</v>
      </c>
      <c r="C14" s="10">
        <f>ROUND(D14+E14+F14,1)</f>
        <v>72.7</v>
      </c>
      <c r="D14" s="15"/>
      <c r="E14" s="15">
        <v>70</v>
      </c>
      <c r="F14" s="15">
        <v>2.7</v>
      </c>
    </row>
    <row r="15" spans="1:6" s="28" customFormat="1" x14ac:dyDescent="0.35">
      <c r="A15" s="1">
        <v>3</v>
      </c>
      <c r="B15" s="114" t="s">
        <v>76</v>
      </c>
      <c r="C15" s="10">
        <f t="shared" ref="C15:C37" si="0">ROUND(D15+E15+F15,1)</f>
        <v>78.099999999999994</v>
      </c>
      <c r="D15" s="15"/>
      <c r="E15" s="15">
        <v>36.6</v>
      </c>
      <c r="F15" s="15">
        <v>41.5</v>
      </c>
    </row>
    <row r="16" spans="1:6" s="28" customFormat="1" x14ac:dyDescent="0.35">
      <c r="A16" s="1">
        <v>4</v>
      </c>
      <c r="B16" s="115" t="s">
        <v>77</v>
      </c>
      <c r="C16" s="182">
        <f t="shared" si="0"/>
        <v>742</v>
      </c>
      <c r="D16" s="15"/>
      <c r="E16" s="15">
        <v>742</v>
      </c>
      <c r="F16" s="15"/>
    </row>
    <row r="17" spans="1:6" s="28" customFormat="1" x14ac:dyDescent="0.35">
      <c r="A17" s="1">
        <v>5</v>
      </c>
      <c r="B17" s="116" t="s">
        <v>78</v>
      </c>
      <c r="C17" s="10">
        <f t="shared" si="0"/>
        <v>12.9</v>
      </c>
      <c r="D17" s="15"/>
      <c r="E17" s="15">
        <v>9.5</v>
      </c>
      <c r="F17" s="15">
        <v>3.4</v>
      </c>
    </row>
    <row r="18" spans="1:6" s="28" customFormat="1" ht="30" x14ac:dyDescent="0.35">
      <c r="A18" s="7">
        <v>6</v>
      </c>
      <c r="B18" s="145" t="s">
        <v>79</v>
      </c>
      <c r="C18" s="10">
        <f t="shared" si="0"/>
        <v>1</v>
      </c>
      <c r="D18" s="15"/>
      <c r="E18" s="15">
        <v>1</v>
      </c>
      <c r="F18" s="15"/>
    </row>
    <row r="19" spans="1:6" s="28" customFormat="1" x14ac:dyDescent="0.35">
      <c r="A19" s="1">
        <v>7</v>
      </c>
      <c r="B19" s="117" t="s">
        <v>80</v>
      </c>
      <c r="C19" s="10">
        <f t="shared" si="0"/>
        <v>10.3</v>
      </c>
      <c r="D19" s="15"/>
      <c r="E19" s="15">
        <v>5.8</v>
      </c>
      <c r="F19" s="15">
        <v>4.5</v>
      </c>
    </row>
    <row r="20" spans="1:6" s="28" customFormat="1" x14ac:dyDescent="0.35">
      <c r="A20" s="1">
        <v>8</v>
      </c>
      <c r="B20" s="117" t="s">
        <v>81</v>
      </c>
      <c r="C20" s="10">
        <f t="shared" si="0"/>
        <v>7.7</v>
      </c>
      <c r="D20" s="15"/>
      <c r="E20" s="15">
        <v>7</v>
      </c>
      <c r="F20" s="15">
        <v>0.7</v>
      </c>
    </row>
    <row r="21" spans="1:6" s="28" customFormat="1" x14ac:dyDescent="0.35">
      <c r="A21" s="1">
        <v>9</v>
      </c>
      <c r="B21" s="114" t="s">
        <v>82</v>
      </c>
      <c r="C21" s="10">
        <f t="shared" si="0"/>
        <v>44</v>
      </c>
      <c r="D21" s="15"/>
      <c r="E21" s="15">
        <v>20</v>
      </c>
      <c r="F21" s="15">
        <v>24</v>
      </c>
    </row>
    <row r="22" spans="1:6" s="28" customFormat="1" x14ac:dyDescent="0.35">
      <c r="A22" s="1">
        <v>10</v>
      </c>
      <c r="B22" s="116" t="s">
        <v>83</v>
      </c>
      <c r="C22" s="10">
        <f t="shared" si="0"/>
        <v>19</v>
      </c>
      <c r="D22" s="15">
        <v>17</v>
      </c>
      <c r="E22" s="15">
        <v>2</v>
      </c>
      <c r="F22" s="15"/>
    </row>
    <row r="23" spans="1:6" s="28" customFormat="1" x14ac:dyDescent="0.35">
      <c r="A23" s="1">
        <v>11</v>
      </c>
      <c r="B23" s="118" t="s">
        <v>84</v>
      </c>
      <c r="C23" s="10">
        <f t="shared" si="0"/>
        <v>34.5</v>
      </c>
      <c r="D23" s="15">
        <v>27.5</v>
      </c>
      <c r="E23" s="15">
        <v>6</v>
      </c>
      <c r="F23" s="15">
        <v>1</v>
      </c>
    </row>
    <row r="24" spans="1:6" s="28" customFormat="1" x14ac:dyDescent="0.35">
      <c r="A24" s="1">
        <v>12</v>
      </c>
      <c r="B24" s="116" t="s">
        <v>85</v>
      </c>
      <c r="C24" s="10">
        <f t="shared" si="0"/>
        <v>43.9</v>
      </c>
      <c r="D24" s="15">
        <v>35.4</v>
      </c>
      <c r="E24" s="15">
        <v>6.5</v>
      </c>
      <c r="F24" s="15">
        <v>2</v>
      </c>
    </row>
    <row r="25" spans="1:6" s="28" customFormat="1" x14ac:dyDescent="0.35">
      <c r="A25" s="1">
        <v>13</v>
      </c>
      <c r="B25" s="116" t="s">
        <v>86</v>
      </c>
      <c r="C25" s="10">
        <f t="shared" si="0"/>
        <v>70.3</v>
      </c>
      <c r="D25" s="15">
        <v>59.9</v>
      </c>
      <c r="E25" s="15">
        <v>9.5</v>
      </c>
      <c r="F25" s="15">
        <v>0.9</v>
      </c>
    </row>
    <row r="26" spans="1:6" s="28" customFormat="1" x14ac:dyDescent="0.35">
      <c r="A26" s="1">
        <v>14</v>
      </c>
      <c r="B26" s="117" t="s">
        <v>87</v>
      </c>
      <c r="C26" s="10">
        <f t="shared" si="0"/>
        <v>59.8</v>
      </c>
      <c r="D26" s="15">
        <v>49.9</v>
      </c>
      <c r="E26" s="15">
        <v>8.6</v>
      </c>
      <c r="F26" s="15">
        <v>1.3</v>
      </c>
    </row>
    <row r="27" spans="1:6" s="28" customFormat="1" x14ac:dyDescent="0.35">
      <c r="A27" s="1">
        <v>15</v>
      </c>
      <c r="B27" s="117" t="s">
        <v>88</v>
      </c>
      <c r="C27" s="10">
        <f t="shared" si="0"/>
        <v>50.8</v>
      </c>
      <c r="D27" s="15">
        <v>41.6</v>
      </c>
      <c r="E27" s="15">
        <v>7.2</v>
      </c>
      <c r="F27" s="15">
        <v>2</v>
      </c>
    </row>
    <row r="28" spans="1:6" s="28" customFormat="1" x14ac:dyDescent="0.35">
      <c r="A28" s="1">
        <v>16</v>
      </c>
      <c r="B28" s="114" t="s">
        <v>89</v>
      </c>
      <c r="C28" s="10">
        <f t="shared" si="0"/>
        <v>15</v>
      </c>
      <c r="D28" s="15"/>
      <c r="E28" s="15">
        <v>15</v>
      </c>
      <c r="F28" s="15"/>
    </row>
    <row r="29" spans="1:6" x14ac:dyDescent="0.35">
      <c r="A29" s="1">
        <v>17</v>
      </c>
      <c r="B29" s="117" t="s">
        <v>90</v>
      </c>
      <c r="C29" s="10">
        <f t="shared" si="0"/>
        <v>53</v>
      </c>
      <c r="D29" s="15"/>
      <c r="E29" s="15">
        <v>53</v>
      </c>
      <c r="F29" s="15"/>
    </row>
    <row r="30" spans="1:6" s="28" customFormat="1" x14ac:dyDescent="0.35">
      <c r="A30" s="1">
        <v>18</v>
      </c>
      <c r="B30" s="115" t="s">
        <v>91</v>
      </c>
      <c r="C30" s="10">
        <f t="shared" si="0"/>
        <v>28</v>
      </c>
      <c r="D30" s="15"/>
      <c r="E30" s="15">
        <v>28</v>
      </c>
      <c r="F30" s="15"/>
    </row>
    <row r="31" spans="1:6" s="28" customFormat="1" x14ac:dyDescent="0.35">
      <c r="A31" s="1">
        <v>19</v>
      </c>
      <c r="B31" s="115" t="s">
        <v>92</v>
      </c>
      <c r="C31" s="10">
        <f t="shared" si="0"/>
        <v>25</v>
      </c>
      <c r="D31" s="15"/>
      <c r="E31" s="15">
        <v>25</v>
      </c>
      <c r="F31" s="15"/>
    </row>
    <row r="32" spans="1:6" s="28" customFormat="1" x14ac:dyDescent="0.35">
      <c r="A32" s="1">
        <v>20</v>
      </c>
      <c r="B32" s="114" t="s">
        <v>93</v>
      </c>
      <c r="C32" s="10">
        <f t="shared" si="0"/>
        <v>37.200000000000003</v>
      </c>
      <c r="D32" s="15"/>
      <c r="E32" s="15">
        <v>37.200000000000003</v>
      </c>
      <c r="F32" s="15"/>
    </row>
    <row r="33" spans="1:6" s="28" customFormat="1" x14ac:dyDescent="0.35">
      <c r="A33" s="1">
        <v>21</v>
      </c>
      <c r="B33" s="115" t="s">
        <v>94</v>
      </c>
      <c r="C33" s="10">
        <f t="shared" si="0"/>
        <v>80</v>
      </c>
      <c r="D33" s="15"/>
      <c r="E33" s="15">
        <v>80</v>
      </c>
      <c r="F33" s="15"/>
    </row>
    <row r="34" spans="1:6" s="28" customFormat="1" x14ac:dyDescent="0.35">
      <c r="A34" s="1">
        <v>22</v>
      </c>
      <c r="B34" s="114" t="s">
        <v>95</v>
      </c>
      <c r="C34" s="10">
        <f t="shared" si="0"/>
        <v>41.5</v>
      </c>
      <c r="D34" s="15">
        <v>37.700000000000003</v>
      </c>
      <c r="E34" s="15">
        <v>3.8</v>
      </c>
      <c r="F34" s="15"/>
    </row>
    <row r="35" spans="1:6" s="28" customFormat="1" x14ac:dyDescent="0.35">
      <c r="A35" s="1">
        <v>23</v>
      </c>
      <c r="B35" s="119" t="s">
        <v>96</v>
      </c>
      <c r="C35" s="10">
        <f t="shared" si="0"/>
        <v>4</v>
      </c>
      <c r="D35" s="15"/>
      <c r="E35" s="15">
        <v>4</v>
      </c>
      <c r="F35" s="15"/>
    </row>
    <row r="36" spans="1:6" s="28" customFormat="1" x14ac:dyDescent="0.35">
      <c r="A36" s="1">
        <v>24</v>
      </c>
      <c r="B36" s="115" t="s">
        <v>97</v>
      </c>
      <c r="C36" s="10">
        <f t="shared" si="0"/>
        <v>155</v>
      </c>
      <c r="D36" s="15">
        <v>152</v>
      </c>
      <c r="E36" s="15">
        <v>3</v>
      </c>
      <c r="F36" s="15"/>
    </row>
    <row r="37" spans="1:6" s="28" customFormat="1" x14ac:dyDescent="0.35">
      <c r="A37" s="1">
        <v>25</v>
      </c>
      <c r="B37" s="115" t="s">
        <v>98</v>
      </c>
      <c r="C37" s="10">
        <f t="shared" si="0"/>
        <v>46.6</v>
      </c>
      <c r="D37" s="15"/>
      <c r="E37" s="15">
        <v>46.6</v>
      </c>
      <c r="F37" s="15"/>
    </row>
    <row r="38" spans="1:6" x14ac:dyDescent="0.35">
      <c r="A38" s="1">
        <v>26</v>
      </c>
      <c r="B38" s="133" t="s">
        <v>99</v>
      </c>
      <c r="C38" s="11">
        <f>SUM(C13:C37)</f>
        <v>2222.1</v>
      </c>
      <c r="D38" s="11">
        <f>SUM(D13:D37)</f>
        <v>421</v>
      </c>
      <c r="E38" s="11">
        <f>SUM(E13:E37)</f>
        <v>1377.3</v>
      </c>
      <c r="F38" s="11">
        <f>SUM(F13:F37)</f>
        <v>423.79999999999995</v>
      </c>
    </row>
    <row r="40" spans="1:6" x14ac:dyDescent="0.35">
      <c r="A40" s="249" t="s">
        <v>100</v>
      </c>
      <c r="B40" s="249"/>
      <c r="C40" s="249"/>
      <c r="D40" s="249"/>
      <c r="E40" s="249"/>
      <c r="F40" s="249"/>
    </row>
  </sheetData>
  <mergeCells count="13">
    <mergeCell ref="A40:F40"/>
    <mergeCell ref="A1:F1"/>
    <mergeCell ref="A2:F2"/>
    <mergeCell ref="A7:A11"/>
    <mergeCell ref="B7:B11"/>
    <mergeCell ref="C7:C11"/>
    <mergeCell ref="D7:F7"/>
    <mergeCell ref="A4:F4"/>
    <mergeCell ref="A5:F5"/>
    <mergeCell ref="E6:F6"/>
    <mergeCell ref="D8:D11"/>
    <mergeCell ref="E8:E11"/>
    <mergeCell ref="F8:F11"/>
  </mergeCells>
  <conditionalFormatting sqref="A40">
    <cfRule type="cellIs" dxfId="35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F559D-F554-443E-B874-7E90C2206848}">
  <sheetPr>
    <tabColor theme="5" tint="0.79998168889431442"/>
  </sheetPr>
  <dimension ref="A1:E24"/>
  <sheetViews>
    <sheetView topLeftCell="A10" zoomScale="146" zoomScaleNormal="146" workbookViewId="0">
      <selection activeCell="D22" sqref="D22"/>
    </sheetView>
  </sheetViews>
  <sheetFormatPr defaultRowHeight="15" x14ac:dyDescent="0.35"/>
  <cols>
    <col min="1" max="1" width="5.33203125" customWidth="1"/>
    <col min="2" max="2" width="10.33203125" customWidth="1"/>
    <col min="3" max="3" width="46.21875" customWidth="1"/>
    <col min="4" max="4" width="14" customWidth="1"/>
    <col min="5" max="5" width="14.5546875" customWidth="1"/>
  </cols>
  <sheetData>
    <row r="1" spans="1:5" ht="17.399999999999999" x14ac:dyDescent="0.4">
      <c r="A1" s="262" t="s">
        <v>193</v>
      </c>
      <c r="B1" s="262"/>
      <c r="C1" s="262"/>
      <c r="D1" s="262"/>
      <c r="E1" s="262"/>
    </row>
    <row r="2" spans="1:5" ht="17.399999999999999" x14ac:dyDescent="0.4">
      <c r="A2" s="262" t="s">
        <v>194</v>
      </c>
      <c r="B2" s="262"/>
      <c r="C2" s="262"/>
      <c r="D2" s="262"/>
      <c r="E2" s="262"/>
    </row>
    <row r="3" spans="1:5" ht="17.399999999999999" x14ac:dyDescent="0.4">
      <c r="A3" s="95"/>
      <c r="B3" s="95"/>
      <c r="C3" s="95"/>
      <c r="D3" s="95"/>
      <c r="E3" s="95"/>
    </row>
    <row r="4" spans="1:5" ht="34.799999999999997" customHeight="1" x14ac:dyDescent="0.35">
      <c r="A4" s="263" t="s">
        <v>217</v>
      </c>
      <c r="B4" s="263"/>
      <c r="C4" s="263"/>
      <c r="D4" s="263"/>
      <c r="E4" s="263"/>
    </row>
    <row r="5" spans="1:5" x14ac:dyDescent="0.35">
      <c r="A5" s="5"/>
      <c r="B5" s="5"/>
      <c r="C5" s="186"/>
      <c r="D5" s="187"/>
      <c r="E5" s="186"/>
    </row>
    <row r="6" spans="1:5" ht="15" customHeight="1" x14ac:dyDescent="0.35">
      <c r="A6" s="264" t="s">
        <v>4</v>
      </c>
      <c r="B6" s="264" t="s">
        <v>218</v>
      </c>
      <c r="C6" s="267" t="s">
        <v>195</v>
      </c>
      <c r="D6" s="266" t="s">
        <v>103</v>
      </c>
      <c r="E6" s="266"/>
    </row>
    <row r="7" spans="1:5" ht="30" x14ac:dyDescent="0.35">
      <c r="A7" s="259"/>
      <c r="B7" s="259"/>
      <c r="C7" s="268"/>
      <c r="D7" s="147" t="s">
        <v>104</v>
      </c>
      <c r="E7" s="146" t="s">
        <v>105</v>
      </c>
    </row>
    <row r="8" spans="1:5" x14ac:dyDescent="0.35">
      <c r="A8" s="26">
        <v>1</v>
      </c>
      <c r="B8" s="26">
        <v>2</v>
      </c>
      <c r="C8" s="26">
        <v>3</v>
      </c>
      <c r="D8" s="26">
        <v>4</v>
      </c>
      <c r="E8" s="26">
        <v>5</v>
      </c>
    </row>
    <row r="9" spans="1:5" x14ac:dyDescent="0.35">
      <c r="A9" s="7">
        <v>1</v>
      </c>
      <c r="B9" s="7" t="s">
        <v>196</v>
      </c>
      <c r="C9" s="189" t="s">
        <v>197</v>
      </c>
      <c r="D9" s="12">
        <v>3741.8</v>
      </c>
      <c r="E9" s="12">
        <v>2928.5</v>
      </c>
    </row>
    <row r="10" spans="1:5" x14ac:dyDescent="0.35">
      <c r="A10" s="7">
        <v>2</v>
      </c>
      <c r="B10" s="7" t="s">
        <v>198</v>
      </c>
      <c r="C10" s="13" t="s">
        <v>199</v>
      </c>
      <c r="D10" s="12">
        <v>6945.1</v>
      </c>
      <c r="E10" s="12">
        <v>999.6</v>
      </c>
    </row>
    <row r="11" spans="1:5" x14ac:dyDescent="0.35">
      <c r="A11" s="7">
        <v>3</v>
      </c>
      <c r="B11" s="7" t="s">
        <v>200</v>
      </c>
      <c r="C11" s="13" t="s">
        <v>201</v>
      </c>
      <c r="D11" s="12">
        <v>1146.5</v>
      </c>
      <c r="E11" s="12">
        <v>21</v>
      </c>
    </row>
    <row r="12" spans="1:5" x14ac:dyDescent="0.35">
      <c r="A12" s="7">
        <v>4</v>
      </c>
      <c r="B12" s="7" t="s">
        <v>202</v>
      </c>
      <c r="C12" s="13" t="s">
        <v>203</v>
      </c>
      <c r="D12" s="12">
        <v>2148.6999999999998</v>
      </c>
      <c r="E12" s="12">
        <v>106.2</v>
      </c>
    </row>
    <row r="13" spans="1:5" x14ac:dyDescent="0.35">
      <c r="A13" s="7">
        <v>5</v>
      </c>
      <c r="B13" s="7" t="s">
        <v>204</v>
      </c>
      <c r="C13" s="13" t="s">
        <v>205</v>
      </c>
      <c r="D13" s="12">
        <v>1222.5999999999999</v>
      </c>
      <c r="E13" s="12"/>
    </row>
    <row r="14" spans="1:5" x14ac:dyDescent="0.35">
      <c r="A14" s="7">
        <v>6</v>
      </c>
      <c r="B14" s="7" t="s">
        <v>206</v>
      </c>
      <c r="C14" s="13" t="s">
        <v>208</v>
      </c>
      <c r="D14" s="12">
        <v>499.2</v>
      </c>
      <c r="E14" s="12">
        <v>169.3</v>
      </c>
    </row>
    <row r="15" spans="1:5" x14ac:dyDescent="0.35">
      <c r="A15" s="7">
        <v>7</v>
      </c>
      <c r="B15" s="7" t="s">
        <v>207</v>
      </c>
      <c r="C15" s="13" t="s">
        <v>210</v>
      </c>
      <c r="D15" s="12">
        <v>2238.8000000000002</v>
      </c>
      <c r="E15" s="12">
        <v>1007.2</v>
      </c>
    </row>
    <row r="16" spans="1:5" x14ac:dyDescent="0.35">
      <c r="A16" s="7">
        <v>8</v>
      </c>
      <c r="B16" s="7" t="s">
        <v>209</v>
      </c>
      <c r="C16" s="13" t="s">
        <v>212</v>
      </c>
      <c r="D16" s="12">
        <v>14704.5</v>
      </c>
      <c r="E16" s="12">
        <v>11042.4</v>
      </c>
    </row>
    <row r="17" spans="1:5" x14ac:dyDescent="0.35">
      <c r="A17" s="7">
        <v>9</v>
      </c>
      <c r="B17" s="7" t="s">
        <v>211</v>
      </c>
      <c r="C17" s="13" t="s">
        <v>214</v>
      </c>
      <c r="D17" s="12">
        <v>3444.3</v>
      </c>
      <c r="E17" s="12">
        <v>1148.8</v>
      </c>
    </row>
    <row r="18" spans="1:5" x14ac:dyDescent="0.35">
      <c r="A18" s="7">
        <v>10</v>
      </c>
      <c r="B18" s="7" t="s">
        <v>213</v>
      </c>
      <c r="C18" s="13" t="s">
        <v>215</v>
      </c>
      <c r="D18" s="12">
        <v>5098.8999999999996</v>
      </c>
      <c r="E18" s="12">
        <v>13</v>
      </c>
    </row>
    <row r="19" spans="1:5" x14ac:dyDescent="0.35">
      <c r="A19" s="7">
        <v>11</v>
      </c>
      <c r="B19" s="269" t="s">
        <v>189</v>
      </c>
      <c r="C19" s="269"/>
      <c r="D19" s="9">
        <f>SUM(D9:D18)</f>
        <v>41190.400000000009</v>
      </c>
      <c r="E19" s="9">
        <f>SUM(E9:E18)</f>
        <v>17436</v>
      </c>
    </row>
    <row r="20" spans="1:5" x14ac:dyDescent="0.35">
      <c r="A20" s="5"/>
      <c r="B20" s="5"/>
      <c r="C20" s="265" t="s">
        <v>216</v>
      </c>
      <c r="D20" s="265"/>
      <c r="E20" s="187"/>
    </row>
    <row r="21" spans="1:5" x14ac:dyDescent="0.35">
      <c r="A21" s="5"/>
      <c r="B21" s="5"/>
      <c r="C21" s="5"/>
      <c r="D21" s="5"/>
      <c r="E21" s="5"/>
    </row>
    <row r="22" spans="1:5" x14ac:dyDescent="0.35">
      <c r="A22" s="5"/>
      <c r="B22" s="5"/>
      <c r="C22" s="5"/>
      <c r="D22" s="5"/>
      <c r="E22" s="5"/>
    </row>
    <row r="23" spans="1:5" x14ac:dyDescent="0.35">
      <c r="A23" s="5"/>
      <c r="B23" s="5"/>
      <c r="C23" s="5"/>
      <c r="D23" s="5"/>
      <c r="E23" s="5"/>
    </row>
    <row r="24" spans="1:5" x14ac:dyDescent="0.35">
      <c r="A24" s="5"/>
      <c r="B24" s="5"/>
      <c r="C24" s="5"/>
      <c r="D24" s="25"/>
      <c r="E24" s="25"/>
    </row>
  </sheetData>
  <mergeCells count="9">
    <mergeCell ref="A1:E1"/>
    <mergeCell ref="A4:E4"/>
    <mergeCell ref="A6:A7"/>
    <mergeCell ref="A2:E2"/>
    <mergeCell ref="C20:D20"/>
    <mergeCell ref="D6:E6"/>
    <mergeCell ref="C6:C7"/>
    <mergeCell ref="B6:B7"/>
    <mergeCell ref="B19:C19"/>
  </mergeCells>
  <pageMargins left="1.1023622047244095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79998168889431442"/>
  </sheetPr>
  <dimension ref="A1:IR56"/>
  <sheetViews>
    <sheetView topLeftCell="A37" zoomScale="146" zoomScaleNormal="146" workbookViewId="0">
      <selection activeCell="B52" sqref="B52"/>
    </sheetView>
  </sheetViews>
  <sheetFormatPr defaultColWidth="8.88671875" defaultRowHeight="15" x14ac:dyDescent="0.35"/>
  <cols>
    <col min="1" max="1" width="5" style="94" customWidth="1"/>
    <col min="2" max="2" width="51.6640625" style="32" customWidth="1"/>
    <col min="3" max="3" width="16.33203125" style="32" customWidth="1"/>
    <col min="4" max="4" width="16" style="32" customWidth="1"/>
    <col min="5" max="16384" width="8.88671875" style="32"/>
  </cols>
  <sheetData>
    <row r="1" spans="1:252" ht="17.399999999999999" customHeight="1" x14ac:dyDescent="0.4">
      <c r="A1" s="247" t="s">
        <v>193</v>
      </c>
      <c r="B1" s="247"/>
      <c r="C1" s="247"/>
      <c r="D1" s="24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  <c r="DL1" s="97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  <c r="EE1" s="97"/>
      <c r="EF1" s="97"/>
      <c r="EG1" s="97"/>
      <c r="EH1" s="97"/>
      <c r="EI1" s="97"/>
      <c r="EJ1" s="97"/>
      <c r="EK1" s="97"/>
      <c r="EL1" s="97"/>
      <c r="EM1" s="97"/>
      <c r="EN1" s="97"/>
      <c r="EO1" s="97"/>
      <c r="EP1" s="97"/>
      <c r="EQ1" s="97"/>
      <c r="ER1" s="97"/>
      <c r="ES1" s="97"/>
      <c r="ET1" s="97"/>
      <c r="EU1" s="97"/>
      <c r="EV1" s="97"/>
      <c r="EW1" s="97"/>
      <c r="EX1" s="97"/>
      <c r="EY1" s="97"/>
      <c r="EZ1" s="97"/>
      <c r="FA1" s="97"/>
      <c r="FB1" s="97"/>
      <c r="FC1" s="97"/>
      <c r="FD1" s="97"/>
      <c r="FE1" s="97"/>
      <c r="FF1" s="97"/>
      <c r="FG1" s="97"/>
      <c r="FH1" s="97"/>
      <c r="FI1" s="97"/>
      <c r="FJ1" s="97"/>
      <c r="FK1" s="97"/>
      <c r="FL1" s="97"/>
      <c r="FM1" s="97"/>
      <c r="FN1" s="97"/>
      <c r="FO1" s="97"/>
      <c r="FP1" s="97"/>
      <c r="FQ1" s="97"/>
      <c r="FR1" s="97"/>
      <c r="FS1" s="97"/>
      <c r="FT1" s="97"/>
      <c r="FU1" s="97"/>
      <c r="FV1" s="97"/>
      <c r="FW1" s="97"/>
      <c r="FX1" s="97"/>
      <c r="FY1" s="97"/>
      <c r="FZ1" s="97"/>
      <c r="GA1" s="97"/>
      <c r="GB1" s="97"/>
      <c r="GC1" s="97"/>
      <c r="GD1" s="97"/>
      <c r="GE1" s="97"/>
      <c r="GF1" s="97"/>
      <c r="GG1" s="97"/>
      <c r="GH1" s="97"/>
      <c r="GI1" s="97"/>
      <c r="GJ1" s="97"/>
      <c r="GK1" s="97"/>
      <c r="GL1" s="97"/>
      <c r="GM1" s="97"/>
      <c r="GN1" s="97"/>
      <c r="GO1" s="97"/>
      <c r="GP1" s="97"/>
      <c r="GQ1" s="97"/>
      <c r="GR1" s="97"/>
      <c r="GS1" s="97"/>
      <c r="GT1" s="97"/>
      <c r="GU1" s="97"/>
      <c r="GV1" s="97"/>
      <c r="GW1" s="97"/>
      <c r="GX1" s="97"/>
      <c r="GY1" s="97"/>
      <c r="GZ1" s="97"/>
      <c r="HA1" s="97"/>
      <c r="HB1" s="97"/>
      <c r="HC1" s="97"/>
      <c r="HD1" s="97"/>
      <c r="HE1" s="97"/>
      <c r="HF1" s="97"/>
      <c r="HG1" s="97"/>
      <c r="HH1" s="97"/>
      <c r="HI1" s="97"/>
      <c r="HJ1" s="97"/>
      <c r="HK1" s="97"/>
      <c r="HL1" s="97"/>
      <c r="HM1" s="97"/>
      <c r="HN1" s="97"/>
      <c r="HO1" s="97"/>
      <c r="HP1" s="97"/>
      <c r="HQ1" s="97"/>
      <c r="HR1" s="97"/>
      <c r="HS1" s="97"/>
      <c r="HT1" s="97"/>
      <c r="HU1" s="97"/>
      <c r="HV1" s="97"/>
      <c r="HW1" s="97"/>
      <c r="HX1" s="97"/>
      <c r="HY1" s="97"/>
      <c r="HZ1" s="97"/>
      <c r="IA1" s="97"/>
      <c r="IB1" s="97"/>
      <c r="IC1" s="97"/>
      <c r="ID1" s="97"/>
      <c r="IE1" s="97"/>
      <c r="IF1" s="97"/>
      <c r="IG1" s="97"/>
      <c r="IH1" s="97"/>
      <c r="II1" s="97"/>
      <c r="IJ1" s="97"/>
      <c r="IK1" s="97"/>
      <c r="IL1" s="97"/>
      <c r="IM1" s="97"/>
      <c r="IN1" s="97"/>
      <c r="IO1" s="97"/>
      <c r="IP1" s="97"/>
      <c r="IQ1" s="97"/>
      <c r="IR1" s="97"/>
    </row>
    <row r="2" spans="1:252" ht="17.399999999999999" customHeight="1" x14ac:dyDescent="0.35">
      <c r="A2" s="248" t="s">
        <v>226</v>
      </c>
      <c r="B2" s="248"/>
      <c r="C2" s="248"/>
      <c r="D2" s="248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</row>
    <row r="3" spans="1:252" x14ac:dyDescent="0.35">
      <c r="A3" s="90"/>
      <c r="B3" s="33"/>
      <c r="C3" s="33"/>
      <c r="D3" s="33"/>
    </row>
    <row r="4" spans="1:252" ht="33" customHeight="1" x14ac:dyDescent="0.35">
      <c r="A4" s="271" t="s">
        <v>101</v>
      </c>
      <c r="B4" s="271"/>
      <c r="C4" s="271"/>
      <c r="D4" s="271"/>
    </row>
    <row r="5" spans="1:252" ht="12" customHeight="1" x14ac:dyDescent="0.35">
      <c r="A5" s="152"/>
      <c r="B5" s="152"/>
      <c r="C5" s="152"/>
      <c r="D5" s="152"/>
    </row>
    <row r="6" spans="1:252" ht="33" customHeight="1" x14ac:dyDescent="0.35">
      <c r="A6" s="272" t="s">
        <v>4</v>
      </c>
      <c r="B6" s="272" t="s">
        <v>102</v>
      </c>
      <c r="C6" s="266" t="s">
        <v>103</v>
      </c>
      <c r="D6" s="266"/>
    </row>
    <row r="7" spans="1:252" ht="33" customHeight="1" x14ac:dyDescent="0.35">
      <c r="A7" s="272"/>
      <c r="B7" s="272"/>
      <c r="C7" s="147" t="s">
        <v>104</v>
      </c>
      <c r="D7" s="156" t="s">
        <v>105</v>
      </c>
    </row>
    <row r="8" spans="1:252" x14ac:dyDescent="0.35">
      <c r="A8" s="36">
        <v>1</v>
      </c>
      <c r="B8" s="35">
        <v>2</v>
      </c>
      <c r="C8" s="34">
        <v>3</v>
      </c>
      <c r="D8" s="34">
        <v>4</v>
      </c>
    </row>
    <row r="9" spans="1:252" s="176" customFormat="1" x14ac:dyDescent="0.35">
      <c r="A9" s="36">
        <v>1</v>
      </c>
      <c r="B9" s="37" t="s">
        <v>227</v>
      </c>
      <c r="C9" s="194">
        <f>SUM(C10:C12)</f>
        <v>3563.8</v>
      </c>
      <c r="D9" s="194">
        <f>SUM(D10:D12)</f>
        <v>2797.4</v>
      </c>
    </row>
    <row r="10" spans="1:252" x14ac:dyDescent="0.35">
      <c r="A10" s="36">
        <v>2</v>
      </c>
      <c r="B10" s="110" t="s">
        <v>74</v>
      </c>
      <c r="C10" s="136">
        <v>3142.8</v>
      </c>
      <c r="D10" s="136">
        <v>2481</v>
      </c>
    </row>
    <row r="11" spans="1:252" x14ac:dyDescent="0.35">
      <c r="A11" s="36">
        <v>3</v>
      </c>
      <c r="B11" s="109" t="s">
        <v>106</v>
      </c>
      <c r="C11" s="134">
        <v>100</v>
      </c>
      <c r="D11" s="134">
        <v>90.4</v>
      </c>
    </row>
    <row r="12" spans="1:252" x14ac:dyDescent="0.35">
      <c r="A12" s="36">
        <v>4</v>
      </c>
      <c r="B12" s="39" t="s">
        <v>107</v>
      </c>
      <c r="C12" s="134">
        <v>321</v>
      </c>
      <c r="D12" s="134">
        <v>226</v>
      </c>
    </row>
    <row r="13" spans="1:252" s="176" customFormat="1" x14ac:dyDescent="0.35">
      <c r="A13" s="36">
        <v>5</v>
      </c>
      <c r="B13" s="16" t="s">
        <v>228</v>
      </c>
      <c r="C13" s="135">
        <f>SUM(C14:C15)</f>
        <v>5024.1000000000004</v>
      </c>
      <c r="D13" s="135">
        <f>SUM(D14:D15)</f>
        <v>353.3</v>
      </c>
    </row>
    <row r="14" spans="1:252" s="176" customFormat="1" x14ac:dyDescent="0.35">
      <c r="A14" s="36">
        <v>6</v>
      </c>
      <c r="B14" s="110" t="s">
        <v>74</v>
      </c>
      <c r="C14" s="134">
        <v>4636.6000000000004</v>
      </c>
      <c r="D14" s="135"/>
    </row>
    <row r="15" spans="1:252" x14ac:dyDescent="0.35">
      <c r="A15" s="36">
        <v>7</v>
      </c>
      <c r="B15" s="41" t="s">
        <v>108</v>
      </c>
      <c r="C15" s="134">
        <v>387.5</v>
      </c>
      <c r="D15" s="134">
        <v>353.3</v>
      </c>
      <c r="E15" s="193"/>
    </row>
    <row r="16" spans="1:252" s="176" customFormat="1" x14ac:dyDescent="0.35">
      <c r="A16" s="36">
        <v>8</v>
      </c>
      <c r="B16" s="16" t="s">
        <v>229</v>
      </c>
      <c r="C16" s="135">
        <f>SUM(C17)</f>
        <v>700</v>
      </c>
      <c r="D16" s="135">
        <f>SUM(D17)</f>
        <v>0</v>
      </c>
    </row>
    <row r="17" spans="1:4" s="176" customFormat="1" x14ac:dyDescent="0.35">
      <c r="A17" s="36">
        <v>9</v>
      </c>
      <c r="B17" s="110" t="s">
        <v>74</v>
      </c>
      <c r="C17" s="134">
        <v>700</v>
      </c>
      <c r="D17" s="135"/>
    </row>
    <row r="18" spans="1:4" s="176" customFormat="1" x14ac:dyDescent="0.35">
      <c r="A18" s="36">
        <v>11</v>
      </c>
      <c r="B18" s="16" t="s">
        <v>230</v>
      </c>
      <c r="C18" s="135">
        <f>SUM(C19:C20)</f>
        <v>1467.8999999999999</v>
      </c>
      <c r="D18" s="135">
        <f>SUM(D19:D20)</f>
        <v>106.2</v>
      </c>
    </row>
    <row r="19" spans="1:4" s="176" customFormat="1" x14ac:dyDescent="0.35">
      <c r="A19" s="36">
        <v>12</v>
      </c>
      <c r="B19" s="110" t="s">
        <v>74</v>
      </c>
      <c r="C19" s="134">
        <v>1318.8</v>
      </c>
      <c r="D19" s="135"/>
    </row>
    <row r="20" spans="1:4" s="176" customFormat="1" x14ac:dyDescent="0.35">
      <c r="A20" s="36"/>
      <c r="B20" s="40" t="s">
        <v>78</v>
      </c>
      <c r="C20" s="134">
        <v>149.1</v>
      </c>
      <c r="D20" s="134">
        <v>106.2</v>
      </c>
    </row>
    <row r="21" spans="1:4" s="176" customFormat="1" x14ac:dyDescent="0.35">
      <c r="A21" s="36">
        <v>13</v>
      </c>
      <c r="B21" s="16" t="s">
        <v>231</v>
      </c>
      <c r="C21" s="135">
        <f>SUM(C22)</f>
        <v>144.1</v>
      </c>
      <c r="D21" s="135"/>
    </row>
    <row r="22" spans="1:4" s="176" customFormat="1" x14ac:dyDescent="0.35">
      <c r="A22" s="36">
        <v>14</v>
      </c>
      <c r="B22" s="110" t="s">
        <v>74</v>
      </c>
      <c r="C22" s="134">
        <v>144.1</v>
      </c>
      <c r="D22" s="135"/>
    </row>
    <row r="23" spans="1:4" s="176" customFormat="1" x14ac:dyDescent="0.35">
      <c r="A23" s="36">
        <v>15</v>
      </c>
      <c r="B23" s="16" t="s">
        <v>232</v>
      </c>
      <c r="C23" s="135">
        <f>SUM(C24:C25)</f>
        <v>328.3</v>
      </c>
      <c r="D23" s="135">
        <f>SUM(D24:D25)</f>
        <v>29.6</v>
      </c>
    </row>
    <row r="24" spans="1:4" s="176" customFormat="1" x14ac:dyDescent="0.35">
      <c r="A24" s="36">
        <v>16</v>
      </c>
      <c r="B24" s="110" t="s">
        <v>74</v>
      </c>
      <c r="C24" s="134">
        <v>289.5</v>
      </c>
      <c r="D24" s="135"/>
    </row>
    <row r="25" spans="1:4" x14ac:dyDescent="0.35">
      <c r="A25" s="36">
        <v>17</v>
      </c>
      <c r="B25" s="40" t="s">
        <v>79</v>
      </c>
      <c r="C25" s="134">
        <v>38.799999999999997</v>
      </c>
      <c r="D25" s="134">
        <v>29.6</v>
      </c>
    </row>
    <row r="26" spans="1:4" s="176" customFormat="1" x14ac:dyDescent="0.35">
      <c r="A26" s="36">
        <v>18</v>
      </c>
      <c r="B26" s="16" t="s">
        <v>233</v>
      </c>
      <c r="C26" s="135">
        <f>SUM(C27:C30)</f>
        <v>2154.4</v>
      </c>
      <c r="D26" s="135">
        <f>SUM(D27:D30)</f>
        <v>1005.2</v>
      </c>
    </row>
    <row r="27" spans="1:4" s="176" customFormat="1" x14ac:dyDescent="0.35">
      <c r="A27" s="36">
        <v>19</v>
      </c>
      <c r="B27" s="110" t="s">
        <v>74</v>
      </c>
      <c r="C27" s="134">
        <v>828.7</v>
      </c>
      <c r="D27" s="135"/>
    </row>
    <row r="28" spans="1:4" x14ac:dyDescent="0.35">
      <c r="A28" s="36">
        <v>20</v>
      </c>
      <c r="B28" s="41" t="s">
        <v>80</v>
      </c>
      <c r="C28" s="134">
        <v>474.2</v>
      </c>
      <c r="D28" s="134">
        <v>408.9</v>
      </c>
    </row>
    <row r="29" spans="1:4" x14ac:dyDescent="0.35">
      <c r="A29" s="36">
        <v>21</v>
      </c>
      <c r="B29" s="41" t="s">
        <v>109</v>
      </c>
      <c r="C29" s="134">
        <v>649.4</v>
      </c>
      <c r="D29" s="134">
        <v>430.5</v>
      </c>
    </row>
    <row r="30" spans="1:4" x14ac:dyDescent="0.35">
      <c r="A30" s="36">
        <v>22</v>
      </c>
      <c r="B30" s="40" t="s">
        <v>81</v>
      </c>
      <c r="C30" s="134">
        <v>202.1</v>
      </c>
      <c r="D30" s="134">
        <v>165.8</v>
      </c>
    </row>
    <row r="31" spans="1:4" s="176" customFormat="1" x14ac:dyDescent="0.35">
      <c r="A31" s="36">
        <v>23</v>
      </c>
      <c r="B31" s="16" t="s">
        <v>234</v>
      </c>
      <c r="C31" s="135">
        <f>SUM(C32:C47)</f>
        <v>7228.5999999999995</v>
      </c>
      <c r="D31" s="135">
        <f>SUM(D32:D47)</f>
        <v>6111.6</v>
      </c>
    </row>
    <row r="32" spans="1:4" x14ac:dyDescent="0.35">
      <c r="A32" s="36">
        <v>24</v>
      </c>
      <c r="B32" s="110" t="s">
        <v>74</v>
      </c>
      <c r="C32" s="134">
        <v>246.4</v>
      </c>
      <c r="D32" s="134"/>
    </row>
    <row r="33" spans="1:4" x14ac:dyDescent="0.35">
      <c r="A33" s="36">
        <v>25</v>
      </c>
      <c r="B33" s="41" t="s">
        <v>83</v>
      </c>
      <c r="C33" s="134">
        <v>313.89999999999998</v>
      </c>
      <c r="D33" s="134">
        <v>276.8</v>
      </c>
    </row>
    <row r="34" spans="1:4" x14ac:dyDescent="0.35">
      <c r="A34" s="36">
        <v>26</v>
      </c>
      <c r="B34" s="41" t="s">
        <v>110</v>
      </c>
      <c r="C34" s="134">
        <v>452.8</v>
      </c>
      <c r="D34" s="134">
        <v>393.1</v>
      </c>
    </row>
    <row r="35" spans="1:4" x14ac:dyDescent="0.35">
      <c r="A35" s="36">
        <v>27</v>
      </c>
      <c r="B35" s="41" t="s">
        <v>111</v>
      </c>
      <c r="C35" s="134">
        <v>662.5</v>
      </c>
      <c r="D35" s="134">
        <v>597.20000000000005</v>
      </c>
    </row>
    <row r="36" spans="1:4" x14ac:dyDescent="0.35">
      <c r="A36" s="36">
        <v>28</v>
      </c>
      <c r="B36" s="41" t="s">
        <v>86</v>
      </c>
      <c r="C36" s="134">
        <v>522.1</v>
      </c>
      <c r="D36" s="134">
        <v>457.8</v>
      </c>
    </row>
    <row r="37" spans="1:4" x14ac:dyDescent="0.35">
      <c r="A37" s="36">
        <v>29</v>
      </c>
      <c r="B37" s="41" t="s">
        <v>87</v>
      </c>
      <c r="C37" s="134">
        <v>545.5</v>
      </c>
      <c r="D37" s="134">
        <v>472.2</v>
      </c>
    </row>
    <row r="38" spans="1:4" x14ac:dyDescent="0.35">
      <c r="A38" s="36">
        <v>30</v>
      </c>
      <c r="B38" s="41" t="s">
        <v>88</v>
      </c>
      <c r="C38" s="134">
        <v>498.8</v>
      </c>
      <c r="D38" s="134">
        <v>435.9</v>
      </c>
    </row>
    <row r="39" spans="1:4" x14ac:dyDescent="0.35">
      <c r="A39" s="36">
        <v>31</v>
      </c>
      <c r="B39" s="41" t="s">
        <v>89</v>
      </c>
      <c r="C39" s="134">
        <v>269.7</v>
      </c>
      <c r="D39" s="134">
        <v>238.2</v>
      </c>
    </row>
    <row r="40" spans="1:4" x14ac:dyDescent="0.35">
      <c r="A40" s="36">
        <v>32</v>
      </c>
      <c r="B40" s="41" t="s">
        <v>112</v>
      </c>
      <c r="C40" s="134">
        <v>348</v>
      </c>
      <c r="D40" s="134">
        <v>281.60000000000002</v>
      </c>
    </row>
    <row r="41" spans="1:4" x14ac:dyDescent="0.35">
      <c r="A41" s="36">
        <v>33</v>
      </c>
      <c r="B41" s="41" t="s">
        <v>113</v>
      </c>
      <c r="C41" s="134">
        <v>441.1</v>
      </c>
      <c r="D41" s="134">
        <v>356.4</v>
      </c>
    </row>
    <row r="42" spans="1:4" x14ac:dyDescent="0.35">
      <c r="A42" s="36">
        <v>34</v>
      </c>
      <c r="B42" s="40" t="s">
        <v>93</v>
      </c>
      <c r="C42" s="134">
        <v>494.9</v>
      </c>
      <c r="D42" s="134">
        <v>413.3</v>
      </c>
    </row>
    <row r="43" spans="1:4" x14ac:dyDescent="0.35">
      <c r="A43" s="36">
        <v>35</v>
      </c>
      <c r="B43" s="40" t="s">
        <v>92</v>
      </c>
      <c r="C43" s="134">
        <v>579.79999999999995</v>
      </c>
      <c r="D43" s="134">
        <v>484.4</v>
      </c>
    </row>
    <row r="44" spans="1:4" x14ac:dyDescent="0.35">
      <c r="A44" s="36">
        <v>36</v>
      </c>
      <c r="B44" s="40" t="s">
        <v>114</v>
      </c>
      <c r="C44" s="134">
        <v>156.19999999999999</v>
      </c>
      <c r="D44" s="134">
        <v>141.30000000000001</v>
      </c>
    </row>
    <row r="45" spans="1:4" x14ac:dyDescent="0.35">
      <c r="A45" s="36">
        <v>37</v>
      </c>
      <c r="B45" s="41" t="s">
        <v>115</v>
      </c>
      <c r="C45" s="134">
        <v>718.1</v>
      </c>
      <c r="D45" s="134">
        <v>653.29999999999995</v>
      </c>
    </row>
    <row r="46" spans="1:4" x14ac:dyDescent="0.35">
      <c r="A46" s="36">
        <v>38</v>
      </c>
      <c r="B46" s="41" t="s">
        <v>116</v>
      </c>
      <c r="C46" s="134">
        <v>800.9</v>
      </c>
      <c r="D46" s="134">
        <v>754</v>
      </c>
    </row>
    <row r="47" spans="1:4" x14ac:dyDescent="0.35">
      <c r="A47" s="36">
        <v>39</v>
      </c>
      <c r="B47" s="40" t="s">
        <v>96</v>
      </c>
      <c r="C47" s="134">
        <v>177.9</v>
      </c>
      <c r="D47" s="134">
        <v>156.1</v>
      </c>
    </row>
    <row r="48" spans="1:4" s="176" customFormat="1" x14ac:dyDescent="0.35">
      <c r="A48" s="36">
        <v>40</v>
      </c>
      <c r="B48" s="16" t="s">
        <v>235</v>
      </c>
      <c r="C48" s="135">
        <f>SUM(C49:C51)</f>
        <v>1992.7</v>
      </c>
      <c r="D48" s="135">
        <f>SUM(D49:D51)</f>
        <v>892.30000000000007</v>
      </c>
    </row>
    <row r="49" spans="1:4" x14ac:dyDescent="0.35">
      <c r="A49" s="36">
        <v>41</v>
      </c>
      <c r="B49" s="110" t="s">
        <v>74</v>
      </c>
      <c r="C49" s="134">
        <v>871.9</v>
      </c>
      <c r="D49" s="134"/>
    </row>
    <row r="50" spans="1:4" x14ac:dyDescent="0.35">
      <c r="A50" s="36">
        <v>42</v>
      </c>
      <c r="B50" s="40" t="s">
        <v>97</v>
      </c>
      <c r="C50" s="134">
        <v>434.5</v>
      </c>
      <c r="D50" s="134">
        <v>342.6</v>
      </c>
    </row>
    <row r="51" spans="1:4" x14ac:dyDescent="0.35">
      <c r="A51" s="36">
        <v>43</v>
      </c>
      <c r="B51" s="40" t="s">
        <v>98</v>
      </c>
      <c r="C51" s="134">
        <v>686.3</v>
      </c>
      <c r="D51" s="134">
        <v>549.70000000000005</v>
      </c>
    </row>
    <row r="52" spans="1:4" s="176" customFormat="1" x14ac:dyDescent="0.35">
      <c r="A52" s="36">
        <v>44</v>
      </c>
      <c r="B52" s="16" t="s">
        <v>236</v>
      </c>
      <c r="C52" s="135">
        <f>SUM(C53)</f>
        <v>3032.1</v>
      </c>
      <c r="D52" s="135"/>
    </row>
    <row r="53" spans="1:4" x14ac:dyDescent="0.35">
      <c r="A53" s="36">
        <v>45</v>
      </c>
      <c r="B53" s="110" t="s">
        <v>74</v>
      </c>
      <c r="C53" s="134">
        <v>3032.1</v>
      </c>
      <c r="D53" s="134"/>
    </row>
    <row r="54" spans="1:4" x14ac:dyDescent="0.35">
      <c r="A54" s="36">
        <v>46</v>
      </c>
      <c r="B54" s="37" t="s">
        <v>117</v>
      </c>
      <c r="C54" s="135">
        <f>SUM(C9+C13+C16+C18+C21+C23+C26+C31+C48+C52)</f>
        <v>25636</v>
      </c>
      <c r="D54" s="135">
        <f>SUM(D9+D13+D16+D23+D26+D31+D48)</f>
        <v>11189.4</v>
      </c>
    </row>
    <row r="55" spans="1:4" x14ac:dyDescent="0.35">
      <c r="A55" s="90"/>
      <c r="B55" s="91"/>
      <c r="C55" s="92"/>
      <c r="D55" s="92"/>
    </row>
    <row r="56" spans="1:4" x14ac:dyDescent="0.35">
      <c r="A56" s="270" t="s">
        <v>100</v>
      </c>
      <c r="B56" s="270"/>
      <c r="C56" s="270"/>
      <c r="D56" s="270"/>
    </row>
  </sheetData>
  <mergeCells count="7">
    <mergeCell ref="A56:D56"/>
    <mergeCell ref="A4:D4"/>
    <mergeCell ref="A1:D1"/>
    <mergeCell ref="A2:D2"/>
    <mergeCell ref="A6:A7"/>
    <mergeCell ref="B6:B7"/>
    <mergeCell ref="C6:D6"/>
  </mergeCells>
  <conditionalFormatting sqref="C11:D11 A55:D55 A55:A56 B12:D13 B15:D16 C14:D14 C17:D17 B25:D26 C19:D24 B28:D31 C27:D27 B33:D48 C32:D32 B50:D52 C49:D49 B54:D54 C53:D53 B18:D18 B20:D20">
    <cfRule type="cellIs" dxfId="34" priority="20" stopIfTrue="1" operator="equal">
      <formula>0</formula>
    </cfRule>
  </conditionalFormatting>
  <conditionalFormatting sqref="C35:D39 C41:D53 D28:D53 C15:D27 C11:C53">
    <cfRule type="cellIs" dxfId="33" priority="19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</sheetPr>
  <dimension ref="A1:IS57"/>
  <sheetViews>
    <sheetView topLeftCell="A37" zoomScale="126" zoomScaleNormal="126" workbookViewId="0">
      <selection activeCell="C22" sqref="C22"/>
    </sheetView>
  </sheetViews>
  <sheetFormatPr defaultColWidth="9.109375" defaultRowHeight="15" x14ac:dyDescent="0.35"/>
  <cols>
    <col min="1" max="1" width="5.109375" style="5" customWidth="1"/>
    <col min="2" max="2" width="60.33203125" style="5" customWidth="1"/>
    <col min="3" max="3" width="13" style="5" customWidth="1"/>
    <col min="4" max="4" width="13.88671875" style="5" customWidth="1"/>
    <col min="5" max="16384" width="9.109375" style="5"/>
  </cols>
  <sheetData>
    <row r="1" spans="1:253" s="32" customFormat="1" ht="17.399999999999999" customHeight="1" x14ac:dyDescent="0.4">
      <c r="A1" s="247" t="s">
        <v>193</v>
      </c>
      <c r="B1" s="247"/>
      <c r="C1" s="247"/>
      <c r="D1" s="24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  <c r="DL1" s="97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  <c r="EE1" s="97"/>
      <c r="EF1" s="97"/>
      <c r="EG1" s="97"/>
      <c r="EH1" s="97"/>
      <c r="EI1" s="97"/>
      <c r="EJ1" s="97"/>
      <c r="EK1" s="97"/>
      <c r="EL1" s="97"/>
      <c r="EM1" s="97"/>
      <c r="EN1" s="97"/>
      <c r="EO1" s="97"/>
      <c r="EP1" s="97"/>
      <c r="EQ1" s="97"/>
      <c r="ER1" s="97"/>
      <c r="ES1" s="97"/>
      <c r="ET1" s="97"/>
      <c r="EU1" s="97"/>
      <c r="EV1" s="97"/>
      <c r="EW1" s="97"/>
      <c r="EX1" s="97"/>
      <c r="EY1" s="97"/>
      <c r="EZ1" s="97"/>
      <c r="FA1" s="97"/>
      <c r="FB1" s="97"/>
      <c r="FC1" s="97"/>
      <c r="FD1" s="97"/>
      <c r="FE1" s="97"/>
      <c r="FF1" s="97"/>
      <c r="FG1" s="97"/>
      <c r="FH1" s="97"/>
      <c r="FI1" s="97"/>
      <c r="FJ1" s="97"/>
      <c r="FK1" s="97"/>
      <c r="FL1" s="97"/>
      <c r="FM1" s="97"/>
      <c r="FN1" s="97"/>
      <c r="FO1" s="97"/>
      <c r="FP1" s="97"/>
      <c r="FQ1" s="97"/>
      <c r="FR1" s="97"/>
      <c r="FS1" s="97"/>
      <c r="FT1" s="97"/>
      <c r="FU1" s="97"/>
      <c r="FV1" s="97"/>
      <c r="FW1" s="97"/>
      <c r="FX1" s="97"/>
      <c r="FY1" s="97"/>
      <c r="FZ1" s="97"/>
      <c r="GA1" s="97"/>
      <c r="GB1" s="97"/>
      <c r="GC1" s="97"/>
      <c r="GD1" s="97"/>
      <c r="GE1" s="97"/>
      <c r="GF1" s="97"/>
      <c r="GG1" s="97"/>
      <c r="GH1" s="97"/>
      <c r="GI1" s="97"/>
      <c r="GJ1" s="97"/>
      <c r="GK1" s="97"/>
      <c r="GL1" s="97"/>
      <c r="GM1" s="97"/>
      <c r="GN1" s="97"/>
      <c r="GO1" s="97"/>
      <c r="GP1" s="97"/>
      <c r="GQ1" s="97"/>
      <c r="GR1" s="97"/>
      <c r="GS1" s="97"/>
      <c r="GT1" s="97"/>
      <c r="GU1" s="97"/>
      <c r="GV1" s="97"/>
      <c r="GW1" s="97"/>
      <c r="GX1" s="97"/>
      <c r="GY1" s="97"/>
      <c r="GZ1" s="97"/>
      <c r="HA1" s="97"/>
      <c r="HB1" s="97"/>
      <c r="HC1" s="97"/>
      <c r="HD1" s="97"/>
      <c r="HE1" s="97"/>
      <c r="HF1" s="97"/>
      <c r="HG1" s="97"/>
      <c r="HH1" s="97"/>
      <c r="HI1" s="97"/>
      <c r="HJ1" s="97"/>
      <c r="HK1" s="97"/>
      <c r="HL1" s="97"/>
      <c r="HM1" s="97"/>
      <c r="HN1" s="97"/>
      <c r="HO1" s="97"/>
      <c r="HP1" s="97"/>
      <c r="HQ1" s="97"/>
      <c r="HR1" s="97"/>
      <c r="HS1" s="97"/>
      <c r="HT1" s="97"/>
      <c r="HU1" s="97"/>
      <c r="HV1" s="97"/>
      <c r="HW1" s="97"/>
      <c r="HX1" s="97"/>
      <c r="HY1" s="97"/>
      <c r="HZ1" s="97"/>
      <c r="IA1" s="97"/>
      <c r="IB1" s="97"/>
      <c r="IC1" s="97"/>
      <c r="ID1" s="97"/>
      <c r="IE1" s="97"/>
      <c r="IF1" s="97"/>
      <c r="IG1" s="97"/>
      <c r="IH1" s="97"/>
      <c r="II1" s="97"/>
      <c r="IJ1" s="97"/>
      <c r="IK1" s="97"/>
      <c r="IL1" s="97"/>
      <c r="IM1" s="97"/>
      <c r="IN1" s="97"/>
      <c r="IO1" s="97"/>
      <c r="IP1" s="97"/>
      <c r="IQ1" s="97"/>
      <c r="IR1" s="97"/>
      <c r="IS1" s="97"/>
    </row>
    <row r="2" spans="1:253" s="32" customFormat="1" ht="17.399999999999999" customHeight="1" x14ac:dyDescent="0.35">
      <c r="A2" s="248" t="s">
        <v>225</v>
      </c>
      <c r="B2" s="248"/>
      <c r="C2" s="248"/>
      <c r="D2" s="248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7"/>
      <c r="IN2" s="97"/>
      <c r="IO2" s="97"/>
      <c r="IP2" s="97"/>
      <c r="IQ2" s="97"/>
      <c r="IR2" s="97"/>
      <c r="IS2" s="97"/>
    </row>
    <row r="3" spans="1:253" ht="10.199999999999999" customHeight="1" x14ac:dyDescent="0.35">
      <c r="A3" s="256"/>
      <c r="B3" s="256"/>
      <c r="C3" s="256"/>
      <c r="D3" s="256"/>
    </row>
    <row r="4" spans="1:253" ht="34.200000000000003" customHeight="1" x14ac:dyDescent="0.35">
      <c r="A4" s="274" t="s">
        <v>118</v>
      </c>
      <c r="B4" s="274"/>
      <c r="C4" s="274"/>
      <c r="D4" s="274"/>
    </row>
    <row r="5" spans="1:253" ht="13.95" customHeight="1" x14ac:dyDescent="0.35">
      <c r="A5" s="153"/>
      <c r="B5" s="153"/>
      <c r="C5" s="153"/>
      <c r="D5" s="153"/>
    </row>
    <row r="6" spans="1:253" ht="20.399999999999999" customHeight="1" x14ac:dyDescent="0.35">
      <c r="A6" s="250" t="s">
        <v>4</v>
      </c>
      <c r="B6" s="250" t="s">
        <v>102</v>
      </c>
      <c r="C6" s="266" t="s">
        <v>103</v>
      </c>
      <c r="D6" s="266"/>
    </row>
    <row r="7" spans="1:253" ht="32.4" customHeight="1" x14ac:dyDescent="0.35">
      <c r="A7" s="252"/>
      <c r="B7" s="252"/>
      <c r="C7" s="147" t="s">
        <v>104</v>
      </c>
      <c r="D7" s="146" t="s">
        <v>105</v>
      </c>
    </row>
    <row r="8" spans="1:253" x14ac:dyDescent="0.35">
      <c r="A8" s="1">
        <v>1</v>
      </c>
      <c r="B8" s="2">
        <v>2</v>
      </c>
      <c r="C8" s="2">
        <v>3</v>
      </c>
      <c r="D8" s="2">
        <v>4</v>
      </c>
    </row>
    <row r="9" spans="1:253" x14ac:dyDescent="0.35">
      <c r="A9" s="1">
        <v>1</v>
      </c>
      <c r="B9" s="37" t="s">
        <v>227</v>
      </c>
      <c r="C9" s="11">
        <f>SUM(C10)</f>
        <v>105.27999999999999</v>
      </c>
      <c r="D9" s="11">
        <f>SUM(D10)</f>
        <v>98</v>
      </c>
    </row>
    <row r="10" spans="1:253" x14ac:dyDescent="0.35">
      <c r="A10" s="7">
        <v>2</v>
      </c>
      <c r="B10" s="181" t="s">
        <v>119</v>
      </c>
      <c r="C10" s="196">
        <f>SUM(C11:C21)</f>
        <v>105.27999999999999</v>
      </c>
      <c r="D10" s="196">
        <f>SUM(D11:D21)</f>
        <v>98</v>
      </c>
    </row>
    <row r="11" spans="1:253" x14ac:dyDescent="0.35">
      <c r="A11" s="7">
        <v>3</v>
      </c>
      <c r="B11" s="13" t="s">
        <v>261</v>
      </c>
      <c r="C11" s="14">
        <v>3.7</v>
      </c>
      <c r="D11" s="14">
        <v>3.5</v>
      </c>
    </row>
    <row r="12" spans="1:253" x14ac:dyDescent="0.35">
      <c r="A12" s="7">
        <v>4</v>
      </c>
      <c r="B12" s="13" t="s">
        <v>260</v>
      </c>
      <c r="C12" s="14">
        <v>8.6</v>
      </c>
      <c r="D12" s="14">
        <v>7.2</v>
      </c>
    </row>
    <row r="13" spans="1:253" x14ac:dyDescent="0.35">
      <c r="A13" s="7">
        <v>5</v>
      </c>
      <c r="B13" s="13" t="s">
        <v>259</v>
      </c>
      <c r="C13" s="14">
        <v>22.5</v>
      </c>
      <c r="D13" s="14">
        <v>21.9</v>
      </c>
    </row>
    <row r="14" spans="1:253" x14ac:dyDescent="0.35">
      <c r="A14" s="1">
        <v>6</v>
      </c>
      <c r="B14" s="13" t="s">
        <v>258</v>
      </c>
      <c r="C14" s="14">
        <v>8.3000000000000007</v>
      </c>
      <c r="D14" s="14">
        <v>8.1999999999999993</v>
      </c>
    </row>
    <row r="15" spans="1:253" x14ac:dyDescent="0.35">
      <c r="A15" s="7">
        <v>7</v>
      </c>
      <c r="B15" s="13" t="s">
        <v>257</v>
      </c>
      <c r="C15" s="14">
        <v>23.7</v>
      </c>
      <c r="D15" s="14">
        <v>22</v>
      </c>
    </row>
    <row r="16" spans="1:253" x14ac:dyDescent="0.35">
      <c r="A16" s="7">
        <v>8</v>
      </c>
      <c r="B16" s="13" t="s">
        <v>256</v>
      </c>
      <c r="C16" s="14">
        <v>0.3</v>
      </c>
      <c r="D16" s="14">
        <v>0.3</v>
      </c>
    </row>
    <row r="17" spans="1:4" ht="30" x14ac:dyDescent="0.35">
      <c r="A17" s="7">
        <v>9</v>
      </c>
      <c r="B17" s="13" t="s">
        <v>255</v>
      </c>
      <c r="C17" s="14">
        <v>2.6</v>
      </c>
      <c r="D17" s="173">
        <v>2.6</v>
      </c>
    </row>
    <row r="18" spans="1:4" ht="26.7" customHeight="1" x14ac:dyDescent="0.35">
      <c r="A18" s="7">
        <v>10</v>
      </c>
      <c r="B18" s="13" t="s">
        <v>254</v>
      </c>
      <c r="C18" s="14">
        <v>0.2</v>
      </c>
      <c r="D18" s="14">
        <v>0.2</v>
      </c>
    </row>
    <row r="19" spans="1:4" ht="30" x14ac:dyDescent="0.35">
      <c r="A19" s="1">
        <v>11</v>
      </c>
      <c r="B19" s="13" t="s">
        <v>253</v>
      </c>
      <c r="C19" s="14">
        <v>10.8</v>
      </c>
      <c r="D19" s="14">
        <v>9.5</v>
      </c>
    </row>
    <row r="20" spans="1:4" x14ac:dyDescent="0.35">
      <c r="A20" s="7">
        <v>12</v>
      </c>
      <c r="B20" s="13" t="s">
        <v>252</v>
      </c>
      <c r="C20" s="14">
        <v>24</v>
      </c>
      <c r="D20" s="173">
        <v>22.6</v>
      </c>
    </row>
    <row r="21" spans="1:4" ht="30" x14ac:dyDescent="0.35">
      <c r="A21" s="7">
        <v>13</v>
      </c>
      <c r="B21" s="13" t="s">
        <v>251</v>
      </c>
      <c r="C21" s="141">
        <v>0.57999999999999996</v>
      </c>
      <c r="D21" s="142"/>
    </row>
    <row r="22" spans="1:4" x14ac:dyDescent="0.35">
      <c r="A22" s="7">
        <v>14</v>
      </c>
      <c r="B22" s="16" t="s">
        <v>228</v>
      </c>
      <c r="C22" s="45">
        <f>SUM(C23)</f>
        <v>41.199999999999996</v>
      </c>
      <c r="D22" s="199"/>
    </row>
    <row r="23" spans="1:4" x14ac:dyDescent="0.35">
      <c r="A23" s="7">
        <v>15</v>
      </c>
      <c r="B23" s="181" t="s">
        <v>119</v>
      </c>
      <c r="C23" s="14">
        <f>SUM(C24:C25)</f>
        <v>41.199999999999996</v>
      </c>
      <c r="D23" s="142"/>
    </row>
    <row r="24" spans="1:4" x14ac:dyDescent="0.35">
      <c r="A24" s="1">
        <v>16</v>
      </c>
      <c r="B24" s="13" t="s">
        <v>250</v>
      </c>
      <c r="C24" s="14">
        <v>36.4</v>
      </c>
      <c r="D24" s="143"/>
    </row>
    <row r="25" spans="1:4" x14ac:dyDescent="0.35">
      <c r="A25" s="7">
        <v>17</v>
      </c>
      <c r="B25" s="13" t="s">
        <v>249</v>
      </c>
      <c r="C25" s="14">
        <v>4.8</v>
      </c>
      <c r="D25" s="143"/>
    </row>
    <row r="26" spans="1:4" x14ac:dyDescent="0.35">
      <c r="A26" s="7">
        <v>18</v>
      </c>
      <c r="B26" s="16" t="s">
        <v>229</v>
      </c>
      <c r="C26" s="45">
        <f>SUM(C27)</f>
        <v>92.4</v>
      </c>
      <c r="D26" s="198">
        <f>SUM(D27)</f>
        <v>21</v>
      </c>
    </row>
    <row r="27" spans="1:4" x14ac:dyDescent="0.35">
      <c r="A27" s="7">
        <v>19</v>
      </c>
      <c r="B27" s="181" t="s">
        <v>119</v>
      </c>
      <c r="C27" s="14">
        <f>SUM(C28:C29)</f>
        <v>92.4</v>
      </c>
      <c r="D27" s="143">
        <f>SUM(D28:D29)</f>
        <v>21</v>
      </c>
    </row>
    <row r="28" spans="1:4" ht="30" x14ac:dyDescent="0.35">
      <c r="A28" s="7">
        <v>20</v>
      </c>
      <c r="B28" s="13" t="s">
        <v>248</v>
      </c>
      <c r="C28" s="14">
        <v>67</v>
      </c>
      <c r="D28" s="14"/>
    </row>
    <row r="29" spans="1:4" x14ac:dyDescent="0.35">
      <c r="A29" s="1">
        <v>21</v>
      </c>
      <c r="B29" s="161" t="s">
        <v>247</v>
      </c>
      <c r="C29" s="14">
        <v>25.4</v>
      </c>
      <c r="D29" s="173">
        <v>21</v>
      </c>
    </row>
    <row r="30" spans="1:4" x14ac:dyDescent="0.35">
      <c r="A30" s="7">
        <v>22</v>
      </c>
      <c r="B30" s="16" t="s">
        <v>232</v>
      </c>
      <c r="C30" s="45">
        <f>SUM(C31)</f>
        <v>170.1</v>
      </c>
      <c r="D30" s="172">
        <f>SUM(D31)</f>
        <v>137.5</v>
      </c>
    </row>
    <row r="31" spans="1:4" x14ac:dyDescent="0.35">
      <c r="A31" s="7">
        <v>23</v>
      </c>
      <c r="B31" s="197" t="s">
        <v>120</v>
      </c>
      <c r="C31" s="14">
        <f>C32+C33+C34</f>
        <v>170.1</v>
      </c>
      <c r="D31" s="14">
        <f>D32+D33+D34</f>
        <v>137.5</v>
      </c>
    </row>
    <row r="32" spans="1:4" ht="30" x14ac:dyDescent="0.35">
      <c r="A32" s="7">
        <v>24</v>
      </c>
      <c r="B32" s="158" t="s">
        <v>246</v>
      </c>
      <c r="C32" s="14">
        <v>48.3</v>
      </c>
      <c r="D32" s="14">
        <v>39.6</v>
      </c>
    </row>
    <row r="33" spans="1:4" ht="30" x14ac:dyDescent="0.35">
      <c r="A33" s="7">
        <v>25</v>
      </c>
      <c r="B33" s="159" t="s">
        <v>245</v>
      </c>
      <c r="C33" s="14">
        <v>88.4</v>
      </c>
      <c r="D33" s="14">
        <v>72.5</v>
      </c>
    </row>
    <row r="34" spans="1:4" ht="45" x14ac:dyDescent="0.35">
      <c r="A34" s="1">
        <v>26</v>
      </c>
      <c r="B34" s="159" t="s">
        <v>244</v>
      </c>
      <c r="C34" s="160">
        <v>33.4</v>
      </c>
      <c r="D34" s="160">
        <v>25.4</v>
      </c>
    </row>
    <row r="35" spans="1:4" x14ac:dyDescent="0.35">
      <c r="A35" s="7">
        <v>27</v>
      </c>
      <c r="B35" s="16" t="s">
        <v>234</v>
      </c>
      <c r="C35" s="45">
        <f>SUM(C36)</f>
        <v>19.100000000000001</v>
      </c>
      <c r="D35" s="172">
        <f>SUM(D36)</f>
        <v>18.7</v>
      </c>
    </row>
    <row r="36" spans="1:4" x14ac:dyDescent="0.35">
      <c r="A36" s="7">
        <v>28</v>
      </c>
      <c r="B36" s="181" t="s">
        <v>119</v>
      </c>
      <c r="C36" s="14">
        <f>SUM(C37)</f>
        <v>19.100000000000001</v>
      </c>
      <c r="D36" s="173">
        <f>SUM(D37)</f>
        <v>18.7</v>
      </c>
    </row>
    <row r="37" spans="1:4" ht="45" x14ac:dyDescent="0.35">
      <c r="A37" s="7">
        <v>29</v>
      </c>
      <c r="B37" s="50" t="s">
        <v>243</v>
      </c>
      <c r="C37" s="14">
        <v>19.100000000000001</v>
      </c>
      <c r="D37" s="173">
        <v>18.7</v>
      </c>
    </row>
    <row r="38" spans="1:4" x14ac:dyDescent="0.35">
      <c r="A38" s="7">
        <v>30</v>
      </c>
      <c r="B38" s="16" t="s">
        <v>235</v>
      </c>
      <c r="C38" s="45">
        <f>SUM(C44+C39)</f>
        <v>904.7</v>
      </c>
      <c r="D38" s="172">
        <f>SUM(D44+D39)</f>
        <v>139.5</v>
      </c>
    </row>
    <row r="39" spans="1:4" x14ac:dyDescent="0.35">
      <c r="A39" s="1">
        <v>31</v>
      </c>
      <c r="B39" s="181" t="s">
        <v>119</v>
      </c>
      <c r="C39" s="14">
        <f>SUM(C40:C43)</f>
        <v>770.5</v>
      </c>
      <c r="D39" s="173">
        <f>SUM(D40:D43)</f>
        <v>9.1</v>
      </c>
    </row>
    <row r="40" spans="1:4" x14ac:dyDescent="0.35">
      <c r="A40" s="7">
        <v>32</v>
      </c>
      <c r="B40" s="181" t="s">
        <v>241</v>
      </c>
      <c r="C40" s="14">
        <v>92.3</v>
      </c>
      <c r="D40" s="14">
        <v>1.9</v>
      </c>
    </row>
    <row r="41" spans="1:4" x14ac:dyDescent="0.35">
      <c r="A41" s="7">
        <v>33</v>
      </c>
      <c r="B41" s="181" t="s">
        <v>240</v>
      </c>
      <c r="C41" s="14">
        <v>196.8</v>
      </c>
      <c r="D41" s="14">
        <v>6</v>
      </c>
    </row>
    <row r="42" spans="1:4" x14ac:dyDescent="0.35">
      <c r="A42" s="7">
        <v>34</v>
      </c>
      <c r="B42" s="181" t="s">
        <v>239</v>
      </c>
      <c r="C42" s="14">
        <v>480.2</v>
      </c>
      <c r="D42" s="14"/>
    </row>
    <row r="43" spans="1:4" x14ac:dyDescent="0.35">
      <c r="A43" s="7">
        <v>35</v>
      </c>
      <c r="B43" s="181" t="s">
        <v>238</v>
      </c>
      <c r="C43" s="14">
        <v>1.2</v>
      </c>
      <c r="D43" s="14">
        <v>1.2</v>
      </c>
    </row>
    <row r="44" spans="1:4" x14ac:dyDescent="0.35">
      <c r="A44" s="1">
        <v>36</v>
      </c>
      <c r="B44" s="195" t="s">
        <v>121</v>
      </c>
      <c r="C44" s="14">
        <f>ROUND(C45,1)</f>
        <v>134.19999999999999</v>
      </c>
      <c r="D44" s="196">
        <f>ROUND(D45,1)</f>
        <v>130.4</v>
      </c>
    </row>
    <row r="45" spans="1:4" ht="30" x14ac:dyDescent="0.35">
      <c r="A45" s="7">
        <v>37</v>
      </c>
      <c r="B45" s="13" t="s">
        <v>237</v>
      </c>
      <c r="C45" s="14">
        <v>134.19999999999999</v>
      </c>
      <c r="D45" s="14">
        <v>130.4</v>
      </c>
    </row>
    <row r="46" spans="1:4" x14ac:dyDescent="0.35">
      <c r="A46" s="7">
        <v>38</v>
      </c>
      <c r="B46" s="16" t="s">
        <v>236</v>
      </c>
      <c r="C46" s="45">
        <f>SUM(C47)</f>
        <v>31.8</v>
      </c>
      <c r="D46" s="172">
        <f>SUM(D47)</f>
        <v>13</v>
      </c>
    </row>
    <row r="47" spans="1:4" x14ac:dyDescent="0.35">
      <c r="A47" s="7">
        <v>39</v>
      </c>
      <c r="B47" s="181" t="s">
        <v>119</v>
      </c>
      <c r="C47" s="14">
        <f>SUM(C48)</f>
        <v>31.8</v>
      </c>
      <c r="D47" s="173">
        <f>SUM(D48)</f>
        <v>13</v>
      </c>
    </row>
    <row r="48" spans="1:4" ht="30" x14ac:dyDescent="0.35">
      <c r="A48" s="7">
        <v>40</v>
      </c>
      <c r="B48" s="13" t="s">
        <v>242</v>
      </c>
      <c r="C48" s="14">
        <v>31.8</v>
      </c>
      <c r="D48" s="173">
        <v>13</v>
      </c>
    </row>
    <row r="49" spans="1:4" x14ac:dyDescent="0.35">
      <c r="A49" s="1">
        <v>41</v>
      </c>
      <c r="B49" s="192" t="s">
        <v>117</v>
      </c>
      <c r="C49" s="45">
        <v>1364.6</v>
      </c>
      <c r="D49" s="45">
        <v>427.7</v>
      </c>
    </row>
    <row r="50" spans="1:4" x14ac:dyDescent="0.35">
      <c r="A50" s="273" t="s">
        <v>122</v>
      </c>
      <c r="B50" s="273"/>
      <c r="C50" s="273"/>
      <c r="D50" s="273"/>
    </row>
    <row r="52" spans="1:4" x14ac:dyDescent="0.35">
      <c r="C52" s="19"/>
    </row>
    <row r="53" spans="1:4" x14ac:dyDescent="0.35">
      <c r="C53" s="20"/>
    </row>
    <row r="54" spans="1:4" x14ac:dyDescent="0.35">
      <c r="C54" s="21"/>
      <c r="D54" s="20"/>
    </row>
    <row r="55" spans="1:4" x14ac:dyDescent="0.35">
      <c r="D55" s="20"/>
    </row>
    <row r="56" spans="1:4" x14ac:dyDescent="0.35">
      <c r="D56" s="20"/>
    </row>
    <row r="57" spans="1:4" x14ac:dyDescent="0.35">
      <c r="C57" s="22"/>
      <c r="D57" s="22"/>
    </row>
  </sheetData>
  <mergeCells count="8">
    <mergeCell ref="A6:A7"/>
    <mergeCell ref="B6:B7"/>
    <mergeCell ref="C6:D6"/>
    <mergeCell ref="A50:D50"/>
    <mergeCell ref="A1:D1"/>
    <mergeCell ref="A2:D2"/>
    <mergeCell ref="A3:D3"/>
    <mergeCell ref="A4:D4"/>
  </mergeCells>
  <conditionalFormatting sqref="B22">
    <cfRule type="cellIs" dxfId="32" priority="6" stopIfTrue="1" operator="equal">
      <formula>0</formula>
    </cfRule>
  </conditionalFormatting>
  <conditionalFormatting sqref="B26">
    <cfRule type="cellIs" dxfId="31" priority="5" stopIfTrue="1" operator="equal">
      <formula>0</formula>
    </cfRule>
  </conditionalFormatting>
  <conditionalFormatting sqref="B35">
    <cfRule type="cellIs" dxfId="30" priority="4" stopIfTrue="1" operator="equal">
      <formula>0</formula>
    </cfRule>
  </conditionalFormatting>
  <conditionalFormatting sqref="B38">
    <cfRule type="cellIs" dxfId="29" priority="3" stopIfTrue="1" operator="equal">
      <formula>0</formula>
    </cfRule>
  </conditionalFormatting>
  <conditionalFormatting sqref="B46">
    <cfRule type="cellIs" dxfId="28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E47"/>
  <sheetViews>
    <sheetView zoomScale="126" zoomScaleNormal="126" workbookViewId="0">
      <selection activeCell="B45" sqref="B45"/>
    </sheetView>
  </sheetViews>
  <sheetFormatPr defaultColWidth="9.109375" defaultRowHeight="15" x14ac:dyDescent="0.35"/>
  <cols>
    <col min="1" max="1" width="3.88671875" style="5" customWidth="1"/>
    <col min="2" max="2" width="58" style="5" customWidth="1"/>
    <col min="3" max="3" width="13.44140625" style="5" customWidth="1"/>
    <col min="4" max="4" width="14.88671875" style="5" customWidth="1"/>
    <col min="5" max="16384" width="9.109375" style="5"/>
  </cols>
  <sheetData>
    <row r="1" spans="1:5" ht="15" customHeight="1" x14ac:dyDescent="0.4">
      <c r="A1" s="247" t="s">
        <v>193</v>
      </c>
      <c r="B1" s="247"/>
      <c r="C1" s="247"/>
      <c r="D1" s="247"/>
      <c r="E1" s="108"/>
    </row>
    <row r="2" spans="1:5" ht="15" customHeight="1" x14ac:dyDescent="0.35">
      <c r="A2" s="248" t="s">
        <v>224</v>
      </c>
      <c r="B2" s="248"/>
      <c r="C2" s="248"/>
      <c r="D2" s="248"/>
      <c r="E2" s="111"/>
    </row>
    <row r="4" spans="1:5" ht="61.95" customHeight="1" x14ac:dyDescent="0.35">
      <c r="A4" s="263" t="s">
        <v>123</v>
      </c>
      <c r="B4" s="263"/>
      <c r="C4" s="263"/>
      <c r="D4" s="263"/>
    </row>
    <row r="5" spans="1:5" ht="40.950000000000003" customHeight="1" x14ac:dyDescent="0.35">
      <c r="A5" s="272" t="s">
        <v>4</v>
      </c>
      <c r="B5" s="272" t="s">
        <v>102</v>
      </c>
      <c r="C5" s="266" t="s">
        <v>103</v>
      </c>
      <c r="D5" s="266"/>
    </row>
    <row r="6" spans="1:5" ht="37.950000000000003" customHeight="1" x14ac:dyDescent="0.35">
      <c r="A6" s="272"/>
      <c r="B6" s="272"/>
      <c r="C6" s="147" t="s">
        <v>104</v>
      </c>
      <c r="D6" s="156" t="s">
        <v>105</v>
      </c>
    </row>
    <row r="7" spans="1:5" x14ac:dyDescent="0.35">
      <c r="A7" s="1">
        <v>1</v>
      </c>
      <c r="B7" s="3">
        <v>2</v>
      </c>
      <c r="C7" s="3">
        <v>3</v>
      </c>
      <c r="D7" s="3">
        <v>4</v>
      </c>
    </row>
    <row r="8" spans="1:5" x14ac:dyDescent="0.35">
      <c r="A8" s="1">
        <v>1</v>
      </c>
      <c r="B8" s="16" t="s">
        <v>234</v>
      </c>
      <c r="C8" s="200">
        <v>6302.1</v>
      </c>
      <c r="D8" s="200">
        <v>4754.7999999999993</v>
      </c>
    </row>
    <row r="9" spans="1:5" x14ac:dyDescent="0.35">
      <c r="A9" s="1">
        <v>2</v>
      </c>
      <c r="B9" s="8" t="s">
        <v>124</v>
      </c>
      <c r="C9" s="9">
        <f>C10+C11</f>
        <v>130.80000000000001</v>
      </c>
      <c r="D9" s="9">
        <f>D10+D11</f>
        <v>126.3</v>
      </c>
    </row>
    <row r="10" spans="1:5" x14ac:dyDescent="0.35">
      <c r="A10" s="1">
        <v>3</v>
      </c>
      <c r="B10" s="43" t="s">
        <v>125</v>
      </c>
      <c r="C10" s="12">
        <v>103.7</v>
      </c>
      <c r="D10" s="12">
        <v>100</v>
      </c>
    </row>
    <row r="11" spans="1:5" x14ac:dyDescent="0.35">
      <c r="A11" s="1">
        <v>4</v>
      </c>
      <c r="B11" s="43" t="s">
        <v>126</v>
      </c>
      <c r="C11" s="12">
        <v>27.1</v>
      </c>
      <c r="D11" s="12">
        <v>26.3</v>
      </c>
    </row>
    <row r="12" spans="1:5" x14ac:dyDescent="0.35">
      <c r="A12" s="1">
        <v>5</v>
      </c>
      <c r="B12" s="8" t="s">
        <v>127</v>
      </c>
      <c r="C12" s="9">
        <f>C13+C14</f>
        <v>183.2</v>
      </c>
      <c r="D12" s="9">
        <f>D13+D14</f>
        <v>176.7</v>
      </c>
    </row>
    <row r="13" spans="1:5" x14ac:dyDescent="0.35">
      <c r="A13" s="1">
        <v>6</v>
      </c>
      <c r="B13" s="43" t="s">
        <v>125</v>
      </c>
      <c r="C13" s="12">
        <v>155</v>
      </c>
      <c r="D13" s="12">
        <v>149.69999999999999</v>
      </c>
    </row>
    <row r="14" spans="1:5" x14ac:dyDescent="0.35">
      <c r="A14" s="1">
        <v>7</v>
      </c>
      <c r="B14" s="43" t="s">
        <v>126</v>
      </c>
      <c r="C14" s="12">
        <v>28.2</v>
      </c>
      <c r="D14" s="12">
        <v>27</v>
      </c>
    </row>
    <row r="15" spans="1:5" x14ac:dyDescent="0.35">
      <c r="A15" s="1">
        <v>8</v>
      </c>
      <c r="B15" s="8" t="s">
        <v>128</v>
      </c>
      <c r="C15" s="9">
        <f>C16+C17</f>
        <v>274</v>
      </c>
      <c r="D15" s="9">
        <f>D16+D17</f>
        <v>264.2</v>
      </c>
    </row>
    <row r="16" spans="1:5" x14ac:dyDescent="0.35">
      <c r="A16" s="1">
        <v>9</v>
      </c>
      <c r="B16" s="43" t="s">
        <v>125</v>
      </c>
      <c r="C16" s="12">
        <v>211.8</v>
      </c>
      <c r="D16" s="12">
        <v>204.2</v>
      </c>
    </row>
    <row r="17" spans="1:4" x14ac:dyDescent="0.35">
      <c r="A17" s="1">
        <v>10</v>
      </c>
      <c r="B17" s="43" t="s">
        <v>126</v>
      </c>
      <c r="C17" s="12">
        <v>62.2</v>
      </c>
      <c r="D17" s="12">
        <v>60</v>
      </c>
    </row>
    <row r="18" spans="1:4" x14ac:dyDescent="0.35">
      <c r="A18" s="1">
        <v>11</v>
      </c>
      <c r="B18" s="8" t="s">
        <v>129</v>
      </c>
      <c r="C18" s="9">
        <f>C19+C20</f>
        <v>318.10000000000002</v>
      </c>
      <c r="D18" s="9">
        <f>D19+D20</f>
        <v>305.89999999999998</v>
      </c>
    </row>
    <row r="19" spans="1:4" x14ac:dyDescent="0.35">
      <c r="A19" s="1">
        <v>12</v>
      </c>
      <c r="B19" s="43" t="s">
        <v>125</v>
      </c>
      <c r="C19" s="12">
        <v>237.9</v>
      </c>
      <c r="D19" s="12">
        <v>228.5</v>
      </c>
    </row>
    <row r="20" spans="1:4" x14ac:dyDescent="0.35">
      <c r="A20" s="1">
        <v>13</v>
      </c>
      <c r="B20" s="43" t="s">
        <v>126</v>
      </c>
      <c r="C20" s="12">
        <v>80.2</v>
      </c>
      <c r="D20" s="12">
        <v>77.400000000000006</v>
      </c>
    </row>
    <row r="21" spans="1:4" x14ac:dyDescent="0.35">
      <c r="A21" s="1">
        <v>14</v>
      </c>
      <c r="B21" s="8" t="s">
        <v>130</v>
      </c>
      <c r="C21" s="9">
        <f>C22+C23</f>
        <v>267</v>
      </c>
      <c r="D21" s="9">
        <f>D22+D23</f>
        <v>256.5</v>
      </c>
    </row>
    <row r="22" spans="1:4" x14ac:dyDescent="0.35">
      <c r="A22" s="1">
        <v>15</v>
      </c>
      <c r="B22" s="43" t="s">
        <v>125</v>
      </c>
      <c r="C22" s="12">
        <v>211.1</v>
      </c>
      <c r="D22" s="12">
        <v>202.9</v>
      </c>
    </row>
    <row r="23" spans="1:4" x14ac:dyDescent="0.35">
      <c r="A23" s="1">
        <v>16</v>
      </c>
      <c r="B23" s="43" t="s">
        <v>126</v>
      </c>
      <c r="C23" s="12">
        <v>55.9</v>
      </c>
      <c r="D23" s="12">
        <v>53.6</v>
      </c>
    </row>
    <row r="24" spans="1:4" x14ac:dyDescent="0.35">
      <c r="A24" s="1">
        <v>17</v>
      </c>
      <c r="B24" s="8" t="s">
        <v>131</v>
      </c>
      <c r="C24" s="9">
        <f>C25+C26</f>
        <v>236.39999999999998</v>
      </c>
      <c r="D24" s="9">
        <f>D25+D26</f>
        <v>227.5</v>
      </c>
    </row>
    <row r="25" spans="1:4" x14ac:dyDescent="0.35">
      <c r="A25" s="1">
        <v>18</v>
      </c>
      <c r="B25" s="43" t="s">
        <v>125</v>
      </c>
      <c r="C25" s="12">
        <v>182.2</v>
      </c>
      <c r="D25" s="12">
        <v>175.3</v>
      </c>
    </row>
    <row r="26" spans="1:4" x14ac:dyDescent="0.35">
      <c r="A26" s="1">
        <v>19</v>
      </c>
      <c r="B26" s="43" t="s">
        <v>126</v>
      </c>
      <c r="C26" s="12">
        <v>54.2</v>
      </c>
      <c r="D26" s="12">
        <v>52.2</v>
      </c>
    </row>
    <row r="27" spans="1:4" x14ac:dyDescent="0.35">
      <c r="A27" s="1">
        <v>20</v>
      </c>
      <c r="B27" s="8" t="s">
        <v>132</v>
      </c>
      <c r="C27" s="9">
        <v>131</v>
      </c>
      <c r="D27" s="9">
        <v>122.7</v>
      </c>
    </row>
    <row r="28" spans="1:4" x14ac:dyDescent="0.35">
      <c r="A28" s="1">
        <v>21</v>
      </c>
      <c r="B28" s="43" t="s">
        <v>133</v>
      </c>
      <c r="C28" s="12">
        <v>2.8</v>
      </c>
      <c r="D28" s="12"/>
    </row>
    <row r="29" spans="1:4" x14ac:dyDescent="0.35">
      <c r="A29" s="1">
        <v>22</v>
      </c>
      <c r="B29" s="8" t="s">
        <v>134</v>
      </c>
      <c r="C29" s="9">
        <v>299.2</v>
      </c>
      <c r="D29" s="9">
        <v>285.8</v>
      </c>
    </row>
    <row r="30" spans="1:4" x14ac:dyDescent="0.35">
      <c r="A30" s="1">
        <v>23</v>
      </c>
      <c r="B30" s="43" t="s">
        <v>133</v>
      </c>
      <c r="C30" s="12">
        <v>4</v>
      </c>
      <c r="D30" s="12"/>
    </row>
    <row r="31" spans="1:4" x14ac:dyDescent="0.35">
      <c r="A31" s="1">
        <v>24</v>
      </c>
      <c r="B31" s="8" t="s">
        <v>135</v>
      </c>
      <c r="C31" s="9">
        <v>921.3</v>
      </c>
      <c r="D31" s="9">
        <v>874.3</v>
      </c>
    </row>
    <row r="32" spans="1:4" x14ac:dyDescent="0.35">
      <c r="A32" s="1">
        <v>25</v>
      </c>
      <c r="B32" s="43" t="s">
        <v>133</v>
      </c>
      <c r="C32" s="12">
        <v>14.8</v>
      </c>
      <c r="D32" s="12"/>
    </row>
    <row r="33" spans="1:4" ht="18" customHeight="1" x14ac:dyDescent="0.35">
      <c r="A33" s="1">
        <v>26</v>
      </c>
      <c r="B33" s="85" t="s">
        <v>136</v>
      </c>
      <c r="C33" s="9">
        <v>817.6</v>
      </c>
      <c r="D33" s="9">
        <v>764.9</v>
      </c>
    </row>
    <row r="34" spans="1:4" x14ac:dyDescent="0.35">
      <c r="A34" s="1">
        <v>27</v>
      </c>
      <c r="B34" s="43" t="s">
        <v>133</v>
      </c>
      <c r="C34" s="12">
        <v>17.899999999999999</v>
      </c>
      <c r="D34" s="12"/>
    </row>
    <row r="35" spans="1:4" x14ac:dyDescent="0.35">
      <c r="A35" s="1">
        <v>28</v>
      </c>
      <c r="B35" s="8" t="s">
        <v>137</v>
      </c>
      <c r="C35" s="9">
        <v>1075.0999999999999</v>
      </c>
      <c r="D35" s="9">
        <v>1015.3</v>
      </c>
    </row>
    <row r="36" spans="1:4" x14ac:dyDescent="0.35">
      <c r="A36" s="1">
        <v>29</v>
      </c>
      <c r="B36" s="43" t="s">
        <v>133</v>
      </c>
      <c r="C36" s="12">
        <v>19.399999999999999</v>
      </c>
      <c r="D36" s="12"/>
    </row>
    <row r="37" spans="1:4" x14ac:dyDescent="0.35">
      <c r="A37" s="1">
        <v>30</v>
      </c>
      <c r="B37" s="8" t="s">
        <v>138</v>
      </c>
      <c r="C37" s="9">
        <f>C38+C39+C40</f>
        <v>261.89999999999998</v>
      </c>
      <c r="D37" s="9">
        <f>D38+D39+D40</f>
        <v>251.3</v>
      </c>
    </row>
    <row r="38" spans="1:4" x14ac:dyDescent="0.35">
      <c r="A38" s="1">
        <v>31</v>
      </c>
      <c r="B38" s="43" t="s">
        <v>139</v>
      </c>
      <c r="C38" s="12">
        <v>246.7</v>
      </c>
      <c r="D38" s="12">
        <v>239.4</v>
      </c>
    </row>
    <row r="39" spans="1:4" x14ac:dyDescent="0.35">
      <c r="A39" s="1">
        <v>32</v>
      </c>
      <c r="B39" s="43" t="s">
        <v>126</v>
      </c>
      <c r="C39" s="12">
        <v>12.3</v>
      </c>
      <c r="D39" s="12">
        <v>11.9</v>
      </c>
    </row>
    <row r="40" spans="1:4" x14ac:dyDescent="0.35">
      <c r="A40" s="1">
        <v>33</v>
      </c>
      <c r="B40" s="43" t="s">
        <v>133</v>
      </c>
      <c r="C40" s="12">
        <v>2.9</v>
      </c>
      <c r="D40" s="12"/>
    </row>
    <row r="41" spans="1:4" x14ac:dyDescent="0.35">
      <c r="A41" s="1">
        <v>34</v>
      </c>
      <c r="B41" s="44" t="s">
        <v>96</v>
      </c>
      <c r="C41" s="30">
        <v>84.6</v>
      </c>
      <c r="D41" s="30">
        <v>83.4</v>
      </c>
    </row>
    <row r="42" spans="1:4" x14ac:dyDescent="0.35">
      <c r="A42" s="1">
        <v>35</v>
      </c>
      <c r="B42" s="44" t="s">
        <v>74</v>
      </c>
      <c r="C42" s="172">
        <v>1301.9000000000001</v>
      </c>
      <c r="D42" s="30"/>
    </row>
    <row r="43" spans="1:4" x14ac:dyDescent="0.35">
      <c r="A43" s="1">
        <v>36</v>
      </c>
      <c r="B43" s="8" t="s">
        <v>117</v>
      </c>
      <c r="C43" s="9">
        <f>C9+C12+C15+C18+C21+C24+C27+C29+C31+C33+C35+C37+C41+C42</f>
        <v>6302.1</v>
      </c>
      <c r="D43" s="9">
        <f>D9+D12+D15+D18+D21+D24+D27+D29+D31+D33+D35+D37+D41+D42</f>
        <v>4754.7999999999993</v>
      </c>
    </row>
    <row r="44" spans="1:4" x14ac:dyDescent="0.35">
      <c r="A44" s="17"/>
      <c r="B44" s="265" t="s">
        <v>140</v>
      </c>
      <c r="C44" s="265"/>
      <c r="D44" s="265"/>
    </row>
    <row r="47" spans="1:4" x14ac:dyDescent="0.35">
      <c r="C47" s="19"/>
    </row>
  </sheetData>
  <mergeCells count="7">
    <mergeCell ref="A1:D1"/>
    <mergeCell ref="A2:D2"/>
    <mergeCell ref="B44:D44"/>
    <mergeCell ref="A4:D4"/>
    <mergeCell ref="A5:A6"/>
    <mergeCell ref="B5:B6"/>
    <mergeCell ref="C5:D5"/>
  </mergeCells>
  <conditionalFormatting sqref="B8">
    <cfRule type="cellIs" dxfId="27" priority="1" stopIfTrue="1" operator="equal">
      <formula>0</formula>
    </cfRule>
  </conditionalFormatting>
  <pageMargins left="1.1811023622047245" right="0.19685039370078741" top="0.78740157480314965" bottom="0.19685039370078741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</sheetPr>
  <dimension ref="A1:D37"/>
  <sheetViews>
    <sheetView topLeftCell="A10" zoomScale="107" zoomScaleNormal="107" workbookViewId="0">
      <selection activeCell="D34" sqref="D34"/>
    </sheetView>
  </sheetViews>
  <sheetFormatPr defaultColWidth="9.109375" defaultRowHeight="13.2" x14ac:dyDescent="0.35"/>
  <cols>
    <col min="1" max="1" width="4.88671875" style="46" customWidth="1"/>
    <col min="2" max="2" width="57.44140625" style="46" customWidth="1"/>
    <col min="3" max="3" width="14.109375" style="46" customWidth="1"/>
    <col min="4" max="4" width="14.6640625" style="46" customWidth="1"/>
    <col min="5" max="16384" width="9.109375" style="46"/>
  </cols>
  <sheetData>
    <row r="1" spans="1:4" ht="15" customHeight="1" x14ac:dyDescent="0.4">
      <c r="A1" s="247" t="s">
        <v>193</v>
      </c>
      <c r="B1" s="247"/>
      <c r="C1" s="247"/>
      <c r="D1" s="247"/>
    </row>
    <row r="2" spans="1:4" ht="20.25" customHeight="1" x14ac:dyDescent="0.35">
      <c r="A2" s="248" t="s">
        <v>223</v>
      </c>
      <c r="B2" s="248"/>
      <c r="C2" s="248"/>
      <c r="D2" s="248"/>
    </row>
    <row r="3" spans="1:4" ht="11.4" customHeight="1" x14ac:dyDescent="0.35">
      <c r="A3" s="47"/>
      <c r="B3" s="48"/>
      <c r="C3" s="47"/>
      <c r="D3" s="47"/>
    </row>
    <row r="4" spans="1:4" ht="34.200000000000003" customHeight="1" x14ac:dyDescent="0.35">
      <c r="A4" s="276" t="s">
        <v>141</v>
      </c>
      <c r="B4" s="276"/>
      <c r="C4" s="276"/>
      <c r="D4" s="276"/>
    </row>
    <row r="5" spans="1:4" ht="15" customHeight="1" x14ac:dyDescent="0.35">
      <c r="A5" s="155"/>
      <c r="B5" s="155"/>
      <c r="C5" s="155"/>
      <c r="D5" s="155"/>
    </row>
    <row r="6" spans="1:4" ht="34.200000000000003" customHeight="1" x14ac:dyDescent="0.35">
      <c r="A6" s="272" t="s">
        <v>4</v>
      </c>
      <c r="B6" s="272" t="s">
        <v>102</v>
      </c>
      <c r="C6" s="266" t="s">
        <v>103</v>
      </c>
      <c r="D6" s="266"/>
    </row>
    <row r="7" spans="1:4" ht="34.200000000000003" customHeight="1" x14ac:dyDescent="0.35">
      <c r="A7" s="272"/>
      <c r="B7" s="272"/>
      <c r="C7" s="147" t="s">
        <v>104</v>
      </c>
      <c r="D7" s="156" t="s">
        <v>105</v>
      </c>
    </row>
    <row r="8" spans="1:4" s="5" customFormat="1" ht="15" x14ac:dyDescent="0.35">
      <c r="A8" s="1">
        <v>1</v>
      </c>
      <c r="B8" s="3">
        <v>2</v>
      </c>
      <c r="C8" s="3">
        <v>3</v>
      </c>
      <c r="D8" s="3">
        <v>4</v>
      </c>
    </row>
    <row r="9" spans="1:4" s="112" customFormat="1" ht="15" x14ac:dyDescent="0.35">
      <c r="A9" s="7">
        <v>4</v>
      </c>
      <c r="B9" s="16" t="s">
        <v>231</v>
      </c>
      <c r="C9" s="52">
        <f>SUM(C10)</f>
        <v>8.6</v>
      </c>
      <c r="D9" s="52"/>
    </row>
    <row r="10" spans="1:4" s="112" customFormat="1" ht="15" x14ac:dyDescent="0.35">
      <c r="A10" s="7">
        <v>5</v>
      </c>
      <c r="B10" s="181" t="s">
        <v>119</v>
      </c>
      <c r="C10" s="51">
        <f>SUM(C11)</f>
        <v>8.6</v>
      </c>
      <c r="D10" s="51"/>
    </row>
    <row r="11" spans="1:4" s="112" customFormat="1" ht="15" x14ac:dyDescent="0.35">
      <c r="A11" s="1">
        <v>6</v>
      </c>
      <c r="B11" s="86" t="s">
        <v>267</v>
      </c>
      <c r="C11" s="51">
        <v>8.6</v>
      </c>
      <c r="D11" s="29"/>
    </row>
    <row r="12" spans="1:4" ht="15" x14ac:dyDescent="0.35">
      <c r="A12" s="7">
        <v>7</v>
      </c>
      <c r="B12" s="16" t="s">
        <v>233</v>
      </c>
      <c r="C12" s="204">
        <f>SUM(C15+C13)</f>
        <v>22.364000000000001</v>
      </c>
      <c r="D12" s="204">
        <f>SUM(D13)</f>
        <v>2</v>
      </c>
    </row>
    <row r="13" spans="1:4" ht="15" x14ac:dyDescent="0.35">
      <c r="A13" s="7"/>
      <c r="B13" s="205" t="s">
        <v>119</v>
      </c>
      <c r="C13" s="51">
        <v>2</v>
      </c>
      <c r="D13" s="51">
        <v>2</v>
      </c>
    </row>
    <row r="14" spans="1:4" ht="30" x14ac:dyDescent="0.35">
      <c r="A14" s="7"/>
      <c r="B14" s="170" t="s">
        <v>268</v>
      </c>
      <c r="C14" s="51">
        <v>2</v>
      </c>
      <c r="D14" s="51">
        <v>2</v>
      </c>
    </row>
    <row r="15" spans="1:4" ht="15" x14ac:dyDescent="0.35">
      <c r="A15" s="7">
        <v>8</v>
      </c>
      <c r="B15" s="145" t="s">
        <v>142</v>
      </c>
      <c r="C15" s="51">
        <f>C16</f>
        <v>20.364000000000001</v>
      </c>
      <c r="D15" s="29"/>
    </row>
    <row r="16" spans="1:4" ht="15" x14ac:dyDescent="0.35">
      <c r="A16" s="7">
        <v>9</v>
      </c>
      <c r="B16" s="86" t="s">
        <v>266</v>
      </c>
      <c r="C16" s="138">
        <v>20.364000000000001</v>
      </c>
      <c r="D16" s="137"/>
    </row>
    <row r="17" spans="1:4" ht="15" x14ac:dyDescent="0.35">
      <c r="A17" s="7">
        <v>10</v>
      </c>
      <c r="B17" s="16" t="s">
        <v>234</v>
      </c>
      <c r="C17" s="204">
        <f>SUM(C18+C21+C23)</f>
        <v>453.19999999999993</v>
      </c>
      <c r="D17" s="204">
        <f>SUM(D23+D21+D18)</f>
        <v>123.4</v>
      </c>
    </row>
    <row r="18" spans="1:4" ht="15" x14ac:dyDescent="0.35">
      <c r="A18" s="1">
        <v>11</v>
      </c>
      <c r="B18" s="181" t="s">
        <v>119</v>
      </c>
      <c r="C18" s="201">
        <f>SUM(C19:C20)</f>
        <v>302.7</v>
      </c>
      <c r="D18" s="201"/>
    </row>
    <row r="19" spans="1:4" ht="15" x14ac:dyDescent="0.35">
      <c r="A19" s="7">
        <v>12</v>
      </c>
      <c r="B19" s="56" t="s">
        <v>265</v>
      </c>
      <c r="C19" s="51">
        <v>99.7</v>
      </c>
      <c r="D19" s="29"/>
    </row>
    <row r="20" spans="1:4" ht="15" x14ac:dyDescent="0.35">
      <c r="A20" s="7">
        <v>13</v>
      </c>
      <c r="B20" s="180" t="s">
        <v>264</v>
      </c>
      <c r="C20" s="51">
        <v>203</v>
      </c>
      <c r="D20" s="29"/>
    </row>
    <row r="21" spans="1:4" ht="15" x14ac:dyDescent="0.35">
      <c r="A21" s="7">
        <v>14</v>
      </c>
      <c r="B21" s="203" t="s">
        <v>143</v>
      </c>
      <c r="C21" s="138">
        <f>C22</f>
        <v>103.1</v>
      </c>
      <c r="D21" s="138">
        <f>D22</f>
        <v>80.8</v>
      </c>
    </row>
    <row r="22" spans="1:4" ht="30" x14ac:dyDescent="0.35">
      <c r="A22" s="7">
        <v>15</v>
      </c>
      <c r="B22" s="50" t="s">
        <v>263</v>
      </c>
      <c r="C22" s="138">
        <v>103.1</v>
      </c>
      <c r="D22" s="138">
        <v>80.8</v>
      </c>
    </row>
    <row r="23" spans="1:4" ht="15" x14ac:dyDescent="0.35">
      <c r="A23" s="1">
        <v>16</v>
      </c>
      <c r="B23" s="202" t="s">
        <v>144</v>
      </c>
      <c r="C23" s="138">
        <f>C28</f>
        <v>47.4</v>
      </c>
      <c r="D23" s="138">
        <f>D28</f>
        <v>42.6</v>
      </c>
    </row>
    <row r="24" spans="1:4" ht="30" hidden="1" customHeight="1" x14ac:dyDescent="0.35">
      <c r="A24" s="7">
        <v>17</v>
      </c>
      <c r="B24" s="42" t="s">
        <v>145</v>
      </c>
      <c r="C24" s="139"/>
      <c r="D24" s="139">
        <f>D25+D26+D27</f>
        <v>0</v>
      </c>
    </row>
    <row r="25" spans="1:4" ht="15" hidden="1" customHeight="1" x14ac:dyDescent="0.35">
      <c r="A25" s="7">
        <v>18</v>
      </c>
      <c r="B25" s="40" t="s">
        <v>146</v>
      </c>
      <c r="C25" s="138"/>
      <c r="D25" s="138"/>
    </row>
    <row r="26" spans="1:4" ht="15" hidden="1" customHeight="1" x14ac:dyDescent="0.35">
      <c r="A26" s="7">
        <v>19</v>
      </c>
      <c r="B26" s="40" t="s">
        <v>147</v>
      </c>
      <c r="C26" s="138"/>
      <c r="D26" s="138"/>
    </row>
    <row r="27" spans="1:4" ht="15" hidden="1" customHeight="1" x14ac:dyDescent="0.35">
      <c r="A27" s="7">
        <v>20</v>
      </c>
      <c r="B27" s="40" t="s">
        <v>148</v>
      </c>
      <c r="C27" s="138"/>
      <c r="D27" s="138"/>
    </row>
    <row r="28" spans="1:4" ht="30" x14ac:dyDescent="0.35">
      <c r="A28" s="1">
        <v>21</v>
      </c>
      <c r="B28" s="50" t="s">
        <v>263</v>
      </c>
      <c r="C28" s="138">
        <v>47.4</v>
      </c>
      <c r="D28" s="138">
        <v>42.6</v>
      </c>
    </row>
    <row r="29" spans="1:4" ht="15" x14ac:dyDescent="0.35">
      <c r="A29" s="7">
        <v>22</v>
      </c>
      <c r="B29" s="16" t="s">
        <v>235</v>
      </c>
      <c r="C29" s="139">
        <f>SUM(C30)</f>
        <v>181.5</v>
      </c>
      <c r="D29" s="139">
        <v>1.3</v>
      </c>
    </row>
    <row r="30" spans="1:4" ht="15" x14ac:dyDescent="0.35">
      <c r="A30" s="7">
        <v>23</v>
      </c>
      <c r="B30" s="181" t="s">
        <v>119</v>
      </c>
      <c r="C30" s="138">
        <f>SUM(C31:C32)</f>
        <v>181.5</v>
      </c>
      <c r="D30" s="138">
        <v>1.3</v>
      </c>
    </row>
    <row r="31" spans="1:4" ht="15" x14ac:dyDescent="0.35">
      <c r="A31" s="7">
        <v>24</v>
      </c>
      <c r="B31" s="89" t="s">
        <v>262</v>
      </c>
      <c r="C31" s="51">
        <v>111.3</v>
      </c>
      <c r="D31" s="29"/>
    </row>
    <row r="32" spans="1:4" ht="15" x14ac:dyDescent="0.35">
      <c r="A32" s="7">
        <v>25</v>
      </c>
      <c r="B32" s="89" t="s">
        <v>296</v>
      </c>
      <c r="C32" s="51">
        <v>70.2</v>
      </c>
      <c r="D32" s="29">
        <v>1.3</v>
      </c>
    </row>
    <row r="33" spans="1:4" ht="15" x14ac:dyDescent="0.35">
      <c r="A33" s="7">
        <v>26</v>
      </c>
      <c r="B33" s="49" t="s">
        <v>117</v>
      </c>
      <c r="C33" s="140">
        <v>665.7</v>
      </c>
      <c r="D33" s="140">
        <v>126.7</v>
      </c>
    </row>
    <row r="34" spans="1:4" ht="15" x14ac:dyDescent="0.35">
      <c r="A34" s="53"/>
      <c r="B34" s="54"/>
      <c r="C34" s="168"/>
      <c r="D34" s="55"/>
    </row>
    <row r="35" spans="1:4" ht="15" x14ac:dyDescent="0.35">
      <c r="A35" s="275" t="s">
        <v>149</v>
      </c>
      <c r="B35" s="275"/>
      <c r="C35" s="275"/>
      <c r="D35" s="275"/>
    </row>
    <row r="36" spans="1:4" ht="15" x14ac:dyDescent="0.35">
      <c r="A36" s="275"/>
      <c r="B36" s="275"/>
      <c r="C36" s="275"/>
      <c r="D36" s="275"/>
    </row>
    <row r="37" spans="1:4" x14ac:dyDescent="0.35">
      <c r="A37" s="169"/>
      <c r="B37" s="169"/>
      <c r="C37" s="169"/>
      <c r="D37" s="169"/>
    </row>
  </sheetData>
  <mergeCells count="8">
    <mergeCell ref="A2:D2"/>
    <mergeCell ref="A1:D1"/>
    <mergeCell ref="A35:D35"/>
    <mergeCell ref="A36:D36"/>
    <mergeCell ref="A4:D4"/>
    <mergeCell ref="A6:A7"/>
    <mergeCell ref="B6:B7"/>
    <mergeCell ref="C6:D6"/>
  </mergeCells>
  <phoneticPr fontId="10" type="noConversion"/>
  <conditionalFormatting sqref="B24:B27">
    <cfRule type="cellIs" dxfId="26" priority="4" stopIfTrue="1" operator="equal">
      <formula>0</formula>
    </cfRule>
  </conditionalFormatting>
  <conditionalFormatting sqref="B12">
    <cfRule type="cellIs" dxfId="25" priority="3" stopIfTrue="1" operator="equal">
      <formula>0</formula>
    </cfRule>
  </conditionalFormatting>
  <conditionalFormatting sqref="B17">
    <cfRule type="cellIs" dxfId="24" priority="2" stopIfTrue="1" operator="equal">
      <formula>0</formula>
    </cfRule>
  </conditionalFormatting>
  <conditionalFormatting sqref="B29">
    <cfRule type="cellIs" dxfId="23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79998168889431442"/>
  </sheetPr>
  <dimension ref="A1:D44"/>
  <sheetViews>
    <sheetView topLeftCell="A40" zoomScale="122" zoomScaleNormal="122" workbookViewId="0">
      <selection activeCell="D9" sqref="D9"/>
    </sheetView>
  </sheetViews>
  <sheetFormatPr defaultColWidth="9.109375" defaultRowHeight="13.2" x14ac:dyDescent="0.35"/>
  <cols>
    <col min="1" max="1" width="4.88671875" style="162" customWidth="1"/>
    <col min="2" max="2" width="59.6640625" style="162" customWidth="1"/>
    <col min="3" max="3" width="12.44140625" style="162" customWidth="1"/>
    <col min="4" max="4" width="14.109375" style="162" customWidth="1"/>
    <col min="5" max="16384" width="9.109375" style="162"/>
  </cols>
  <sheetData>
    <row r="1" spans="1:4" ht="15" customHeight="1" x14ac:dyDescent="0.35">
      <c r="A1" s="279" t="s">
        <v>193</v>
      </c>
      <c r="B1" s="279"/>
      <c r="C1" s="279"/>
      <c r="D1" s="279"/>
    </row>
    <row r="2" spans="1:4" ht="17.399999999999999" x14ac:dyDescent="0.35">
      <c r="A2" s="279" t="s">
        <v>222</v>
      </c>
      <c r="B2" s="279"/>
      <c r="C2" s="279"/>
      <c r="D2" s="279"/>
    </row>
    <row r="3" spans="1:4" ht="15" x14ac:dyDescent="0.35">
      <c r="A3" s="163"/>
      <c r="B3" s="163"/>
      <c r="C3" s="163"/>
      <c r="D3" s="163"/>
    </row>
    <row r="4" spans="1:4" ht="34.200000000000003" customHeight="1" x14ac:dyDescent="0.35">
      <c r="A4" s="278" t="s">
        <v>150</v>
      </c>
      <c r="B4" s="278"/>
      <c r="C4" s="278"/>
      <c r="D4" s="278"/>
    </row>
    <row r="5" spans="1:4" ht="9.6" customHeight="1" x14ac:dyDescent="0.35">
      <c r="A5" s="164"/>
      <c r="B5" s="164"/>
      <c r="C5" s="164"/>
      <c r="D5" s="164"/>
    </row>
    <row r="6" spans="1:4" ht="34.200000000000003" customHeight="1" x14ac:dyDescent="0.35">
      <c r="A6" s="272" t="s">
        <v>4</v>
      </c>
      <c r="B6" s="272" t="s">
        <v>102</v>
      </c>
      <c r="C6" s="266" t="s">
        <v>103</v>
      </c>
      <c r="D6" s="266"/>
    </row>
    <row r="7" spans="1:4" ht="42" customHeight="1" x14ac:dyDescent="0.35">
      <c r="A7" s="272"/>
      <c r="B7" s="272"/>
      <c r="C7" s="147" t="s">
        <v>104</v>
      </c>
      <c r="D7" s="156" t="s">
        <v>105</v>
      </c>
    </row>
    <row r="8" spans="1:4" ht="15" x14ac:dyDescent="0.35">
      <c r="A8" s="165">
        <v>1</v>
      </c>
      <c r="B8" s="166" t="s">
        <v>151</v>
      </c>
      <c r="C8" s="166" t="s">
        <v>152</v>
      </c>
      <c r="D8" s="166" t="s">
        <v>153</v>
      </c>
    </row>
    <row r="9" spans="1:4" ht="15" x14ac:dyDescent="0.35">
      <c r="A9" s="165" t="s">
        <v>288</v>
      </c>
      <c r="B9" s="16" t="s">
        <v>228</v>
      </c>
      <c r="C9" s="207" t="s">
        <v>287</v>
      </c>
      <c r="D9" s="207"/>
    </row>
    <row r="10" spans="1:4" ht="15" x14ac:dyDescent="0.35">
      <c r="A10" s="27">
        <v>2</v>
      </c>
      <c r="B10" s="57" t="s">
        <v>119</v>
      </c>
      <c r="C10" s="51">
        <f>SUM(C11:C12)</f>
        <v>569.9</v>
      </c>
      <c r="D10" s="51"/>
    </row>
    <row r="11" spans="1:4" ht="15" x14ac:dyDescent="0.35">
      <c r="A11" s="27">
        <v>3</v>
      </c>
      <c r="B11" s="57" t="s">
        <v>286</v>
      </c>
      <c r="C11" s="51">
        <v>241</v>
      </c>
      <c r="D11" s="51"/>
    </row>
    <row r="12" spans="1:4" ht="15" x14ac:dyDescent="0.35">
      <c r="A12" s="27">
        <v>4</v>
      </c>
      <c r="B12" s="80" t="s">
        <v>285</v>
      </c>
      <c r="C12" s="51">
        <v>328.9</v>
      </c>
      <c r="D12" s="51"/>
    </row>
    <row r="13" spans="1:4" ht="15" x14ac:dyDescent="0.35">
      <c r="A13" s="27">
        <v>5</v>
      </c>
      <c r="B13" s="16" t="s">
        <v>229</v>
      </c>
      <c r="C13" s="52">
        <f>SUM(C14)</f>
        <v>354.1</v>
      </c>
      <c r="D13" s="51"/>
    </row>
    <row r="14" spans="1:4" ht="15" x14ac:dyDescent="0.35">
      <c r="A14" s="165" t="s">
        <v>151</v>
      </c>
      <c r="B14" s="57" t="s">
        <v>119</v>
      </c>
      <c r="C14" s="51">
        <f>SUM(C15)</f>
        <v>354.1</v>
      </c>
      <c r="D14" s="51"/>
    </row>
    <row r="15" spans="1:4" ht="15" x14ac:dyDescent="0.35">
      <c r="A15" s="27">
        <v>6</v>
      </c>
      <c r="B15" s="80" t="s">
        <v>284</v>
      </c>
      <c r="C15" s="51">
        <v>354.1</v>
      </c>
      <c r="D15" s="51"/>
    </row>
    <row r="16" spans="1:4" ht="15" x14ac:dyDescent="0.35">
      <c r="A16" s="27">
        <v>7</v>
      </c>
      <c r="B16" s="16" t="s">
        <v>230</v>
      </c>
      <c r="C16" s="52">
        <f>SUM(C17)</f>
        <v>667.9</v>
      </c>
      <c r="D16" s="51"/>
    </row>
    <row r="17" spans="1:4" ht="15" x14ac:dyDescent="0.35">
      <c r="A17" s="27">
        <v>8</v>
      </c>
      <c r="B17" s="57" t="s">
        <v>119</v>
      </c>
      <c r="C17" s="51">
        <f>SUM(C18:C22)</f>
        <v>667.9</v>
      </c>
      <c r="D17" s="51"/>
    </row>
    <row r="18" spans="1:4" ht="30" x14ac:dyDescent="0.35">
      <c r="A18" s="27">
        <v>9</v>
      </c>
      <c r="B18" s="80" t="s">
        <v>283</v>
      </c>
      <c r="C18" s="51">
        <v>80.3</v>
      </c>
      <c r="D18" s="51"/>
    </row>
    <row r="19" spans="1:4" ht="18.600000000000001" customHeight="1" x14ac:dyDescent="0.35">
      <c r="A19" s="165" t="s">
        <v>152</v>
      </c>
      <c r="B19" s="80" t="s">
        <v>282</v>
      </c>
      <c r="C19" s="51">
        <v>99.7</v>
      </c>
      <c r="D19" s="51"/>
    </row>
    <row r="20" spans="1:4" ht="17.399999999999999" customHeight="1" x14ac:dyDescent="0.35">
      <c r="A20" s="27">
        <v>10</v>
      </c>
      <c r="B20" s="80" t="s">
        <v>281</v>
      </c>
      <c r="C20" s="51">
        <v>127.4</v>
      </c>
      <c r="D20" s="51"/>
    </row>
    <row r="21" spans="1:4" ht="15" x14ac:dyDescent="0.35">
      <c r="A21" s="27">
        <v>11</v>
      </c>
      <c r="B21" s="80" t="s">
        <v>280</v>
      </c>
      <c r="C21" s="51">
        <v>170.7</v>
      </c>
      <c r="D21" s="51"/>
    </row>
    <row r="22" spans="1:4" ht="15" x14ac:dyDescent="0.35">
      <c r="A22" s="27">
        <v>12</v>
      </c>
      <c r="B22" s="80" t="s">
        <v>279</v>
      </c>
      <c r="C22" s="51">
        <v>189.8</v>
      </c>
      <c r="D22" s="51"/>
    </row>
    <row r="23" spans="1:4" ht="15" x14ac:dyDescent="0.35">
      <c r="A23" s="27">
        <v>13</v>
      </c>
      <c r="B23" s="16" t="s">
        <v>231</v>
      </c>
      <c r="C23" s="52">
        <f>SUM(C24)</f>
        <v>1069.9000000000001</v>
      </c>
      <c r="D23" s="51"/>
    </row>
    <row r="24" spans="1:4" ht="15" x14ac:dyDescent="0.35">
      <c r="A24" s="165" t="s">
        <v>153</v>
      </c>
      <c r="B24" s="57" t="s">
        <v>119</v>
      </c>
      <c r="C24" s="51">
        <f>SUM(C25:C26)</f>
        <v>1069.9000000000001</v>
      </c>
      <c r="D24" s="51"/>
    </row>
    <row r="25" spans="1:4" ht="30" x14ac:dyDescent="0.35">
      <c r="A25" s="27">
        <v>14</v>
      </c>
      <c r="B25" s="80" t="s">
        <v>278</v>
      </c>
      <c r="C25" s="51">
        <v>595.9</v>
      </c>
      <c r="D25" s="51"/>
    </row>
    <row r="26" spans="1:4" ht="15" x14ac:dyDescent="0.35">
      <c r="A26" s="27">
        <v>15</v>
      </c>
      <c r="B26" s="50" t="s">
        <v>277</v>
      </c>
      <c r="C26" s="51">
        <v>474</v>
      </c>
      <c r="D26" s="51"/>
    </row>
    <row r="27" spans="1:4" ht="15" x14ac:dyDescent="0.35">
      <c r="A27" s="27">
        <v>16</v>
      </c>
      <c r="B27" s="16" t="s">
        <v>234</v>
      </c>
      <c r="C27" s="52">
        <f>SUM(C28)</f>
        <v>139.5</v>
      </c>
      <c r="D27" s="51"/>
    </row>
    <row r="28" spans="1:4" ht="15" x14ac:dyDescent="0.35">
      <c r="A28" s="27">
        <v>17</v>
      </c>
      <c r="B28" s="57" t="s">
        <v>119</v>
      </c>
      <c r="C28" s="51">
        <f>SUM(C29)</f>
        <v>139.5</v>
      </c>
      <c r="D28" s="51"/>
    </row>
    <row r="29" spans="1:4" ht="15" x14ac:dyDescent="0.35">
      <c r="A29" s="165" t="s">
        <v>289</v>
      </c>
      <c r="B29" s="174" t="s">
        <v>276</v>
      </c>
      <c r="C29" s="51">
        <v>139.5</v>
      </c>
      <c r="D29" s="51"/>
    </row>
    <row r="30" spans="1:4" ht="15" x14ac:dyDescent="0.35">
      <c r="A30" s="27">
        <v>18</v>
      </c>
      <c r="B30" s="16" t="s">
        <v>235</v>
      </c>
      <c r="C30" s="52">
        <f>SUM(C31+C34)</f>
        <v>163.79999999999998</v>
      </c>
      <c r="D30" s="52">
        <f>SUM(D31+D34)</f>
        <v>4.4000000000000004</v>
      </c>
    </row>
    <row r="31" spans="1:4" ht="15" x14ac:dyDescent="0.35">
      <c r="A31" s="27">
        <v>19</v>
      </c>
      <c r="B31" s="57" t="s">
        <v>119</v>
      </c>
      <c r="C31" s="51">
        <f>SUM(C32:C33)</f>
        <v>149.39999999999998</v>
      </c>
      <c r="D31" s="51">
        <f>SUM(D32:D33)</f>
        <v>4.4000000000000004</v>
      </c>
    </row>
    <row r="32" spans="1:4" ht="15" x14ac:dyDescent="0.35">
      <c r="A32" s="27">
        <v>20</v>
      </c>
      <c r="B32" s="80" t="s">
        <v>275</v>
      </c>
      <c r="C32" s="51">
        <v>96.6</v>
      </c>
      <c r="D32" s="51"/>
    </row>
    <row r="33" spans="1:4" ht="15" x14ac:dyDescent="0.35">
      <c r="A33" s="27">
        <v>21</v>
      </c>
      <c r="B33" s="80" t="s">
        <v>274</v>
      </c>
      <c r="C33" s="51">
        <v>52.8</v>
      </c>
      <c r="D33" s="51">
        <v>4.4000000000000004</v>
      </c>
    </row>
    <row r="34" spans="1:4" ht="15" x14ac:dyDescent="0.35">
      <c r="A34" s="165" t="s">
        <v>290</v>
      </c>
      <c r="B34" s="206" t="s">
        <v>121</v>
      </c>
      <c r="C34" s="51">
        <f>C36+C35</f>
        <v>14.4</v>
      </c>
      <c r="D34" s="51"/>
    </row>
    <row r="35" spans="1:4" ht="30" x14ac:dyDescent="0.35">
      <c r="A35" s="27">
        <v>22</v>
      </c>
      <c r="B35" s="185" t="s">
        <v>273</v>
      </c>
      <c r="C35" s="51">
        <v>3</v>
      </c>
      <c r="D35" s="51"/>
    </row>
    <row r="36" spans="1:4" ht="15" x14ac:dyDescent="0.35">
      <c r="A36" s="27">
        <v>23</v>
      </c>
      <c r="B36" s="80" t="s">
        <v>272</v>
      </c>
      <c r="C36" s="51">
        <v>11.4</v>
      </c>
      <c r="D36" s="51"/>
    </row>
    <row r="37" spans="1:4" ht="15" x14ac:dyDescent="0.35">
      <c r="A37" s="27">
        <v>24</v>
      </c>
      <c r="B37" s="16" t="s">
        <v>236</v>
      </c>
      <c r="C37" s="52">
        <f>SUM(C38)</f>
        <v>2034.8</v>
      </c>
      <c r="D37" s="52"/>
    </row>
    <row r="38" spans="1:4" ht="15" x14ac:dyDescent="0.35">
      <c r="A38" s="27">
        <v>25</v>
      </c>
      <c r="B38" s="57" t="s">
        <v>119</v>
      </c>
      <c r="C38" s="51">
        <f>SUM(C39:C42)</f>
        <v>2034.8</v>
      </c>
      <c r="D38" s="51"/>
    </row>
    <row r="39" spans="1:4" ht="15" x14ac:dyDescent="0.35">
      <c r="A39" s="165" t="s">
        <v>291</v>
      </c>
      <c r="B39" s="57" t="s">
        <v>286</v>
      </c>
      <c r="C39" s="51">
        <v>115.2</v>
      </c>
      <c r="D39" s="51"/>
    </row>
    <row r="40" spans="1:4" ht="15" x14ac:dyDescent="0.35">
      <c r="A40" s="27">
        <v>26</v>
      </c>
      <c r="B40" s="80" t="s">
        <v>269</v>
      </c>
      <c r="C40" s="51">
        <v>62.6</v>
      </c>
      <c r="D40" s="51"/>
    </row>
    <row r="41" spans="1:4" ht="15" x14ac:dyDescent="0.35">
      <c r="A41" s="27">
        <v>27</v>
      </c>
      <c r="B41" s="80" t="s">
        <v>270</v>
      </c>
      <c r="C41" s="51">
        <v>157</v>
      </c>
      <c r="D41" s="51"/>
    </row>
    <row r="42" spans="1:4" ht="15" x14ac:dyDescent="0.35">
      <c r="A42" s="27">
        <v>28</v>
      </c>
      <c r="B42" s="80" t="s">
        <v>271</v>
      </c>
      <c r="C42" s="51">
        <v>1700</v>
      </c>
      <c r="D42" s="51"/>
    </row>
    <row r="43" spans="1:4" ht="15" x14ac:dyDescent="0.35">
      <c r="A43" s="27">
        <v>29</v>
      </c>
      <c r="B43" s="49" t="s">
        <v>117</v>
      </c>
      <c r="C43" s="72">
        <v>4999.8999999999996</v>
      </c>
      <c r="D43" s="72">
        <v>4.4000000000000004</v>
      </c>
    </row>
    <row r="44" spans="1:4" ht="15" x14ac:dyDescent="0.35">
      <c r="A44" s="277" t="s">
        <v>154</v>
      </c>
      <c r="B44" s="277"/>
      <c r="C44" s="277"/>
      <c r="D44" s="277"/>
    </row>
  </sheetData>
  <mergeCells count="7">
    <mergeCell ref="C6:D6"/>
    <mergeCell ref="A44:D44"/>
    <mergeCell ref="A4:D4"/>
    <mergeCell ref="A1:D1"/>
    <mergeCell ref="A2:D2"/>
    <mergeCell ref="A6:A7"/>
    <mergeCell ref="B6:B7"/>
  </mergeCells>
  <phoneticPr fontId="10" type="noConversion"/>
  <conditionalFormatting sqref="B34">
    <cfRule type="cellIs" dxfId="22" priority="8" stopIfTrue="1" operator="equal">
      <formula>0</formula>
    </cfRule>
  </conditionalFormatting>
  <conditionalFormatting sqref="B9">
    <cfRule type="cellIs" dxfId="21" priority="6" stopIfTrue="1" operator="equal">
      <formula>0</formula>
    </cfRule>
  </conditionalFormatting>
  <conditionalFormatting sqref="B13">
    <cfRule type="cellIs" dxfId="20" priority="5" stopIfTrue="1" operator="equal">
      <formula>0</formula>
    </cfRule>
  </conditionalFormatting>
  <conditionalFormatting sqref="B16">
    <cfRule type="cellIs" dxfId="19" priority="4" stopIfTrue="1" operator="equal">
      <formula>0</formula>
    </cfRule>
  </conditionalFormatting>
  <conditionalFormatting sqref="B30">
    <cfRule type="cellIs" dxfId="18" priority="3" stopIfTrue="1" operator="equal">
      <formula>0</formula>
    </cfRule>
  </conditionalFormatting>
  <conditionalFormatting sqref="B37">
    <cfRule type="cellIs" dxfId="17" priority="2" stopIfTrue="1" operator="equal">
      <formula>0</formula>
    </cfRule>
  </conditionalFormatting>
  <conditionalFormatting sqref="B27">
    <cfRule type="cellIs" dxfId="16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scale="9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79998168889431442"/>
  </sheetPr>
  <dimension ref="A1:F44"/>
  <sheetViews>
    <sheetView zoomScale="158" zoomScaleNormal="158" workbookViewId="0">
      <selection activeCell="C39" sqref="C39"/>
    </sheetView>
  </sheetViews>
  <sheetFormatPr defaultColWidth="9.109375" defaultRowHeight="15" x14ac:dyDescent="0.35"/>
  <cols>
    <col min="1" max="1" width="4.6640625" style="5" customWidth="1"/>
    <col min="2" max="2" width="38" style="5" customWidth="1"/>
    <col min="3" max="3" width="12.44140625" style="5" customWidth="1"/>
    <col min="4" max="4" width="13.5546875" style="5" customWidth="1"/>
    <col min="5" max="5" width="11.44140625" style="5" customWidth="1"/>
    <col min="6" max="6" width="13.33203125" style="5" customWidth="1"/>
    <col min="7" max="16384" width="9.109375" style="5"/>
  </cols>
  <sheetData>
    <row r="1" spans="1:6" s="96" customFormat="1" ht="15" customHeight="1" x14ac:dyDescent="0.4">
      <c r="A1" s="262" t="s">
        <v>193</v>
      </c>
      <c r="B1" s="262"/>
      <c r="C1" s="262"/>
      <c r="D1" s="262"/>
      <c r="E1" s="262"/>
      <c r="F1" s="262"/>
    </row>
    <row r="2" spans="1:6" s="96" customFormat="1" ht="15" customHeight="1" x14ac:dyDescent="0.4">
      <c r="A2" s="262" t="s">
        <v>221</v>
      </c>
      <c r="B2" s="262"/>
      <c r="C2" s="262"/>
      <c r="D2" s="262"/>
      <c r="E2" s="262"/>
      <c r="F2" s="262"/>
    </row>
    <row r="3" spans="1:6" x14ac:dyDescent="0.35">
      <c r="E3" s="58"/>
      <c r="F3" s="6"/>
    </row>
    <row r="4" spans="1:6" s="17" customFormat="1" ht="43.95" customHeight="1" x14ac:dyDescent="0.35">
      <c r="A4" s="282" t="s">
        <v>155</v>
      </c>
      <c r="B4" s="282"/>
      <c r="C4" s="282"/>
      <c r="D4" s="282"/>
      <c r="E4" s="282"/>
      <c r="F4" s="282"/>
    </row>
    <row r="6" spans="1:6" ht="63.6" customHeight="1" x14ac:dyDescent="0.35">
      <c r="A6" s="272" t="s">
        <v>4</v>
      </c>
      <c r="B6" s="272" t="s">
        <v>102</v>
      </c>
      <c r="C6" s="266" t="s">
        <v>156</v>
      </c>
      <c r="D6" s="266"/>
      <c r="E6" s="266" t="s">
        <v>157</v>
      </c>
      <c r="F6" s="266"/>
    </row>
    <row r="7" spans="1:6" ht="13.95" customHeight="1" x14ac:dyDescent="0.35">
      <c r="A7" s="272"/>
      <c r="B7" s="272"/>
      <c r="C7" s="280" t="s">
        <v>104</v>
      </c>
      <c r="D7" s="281" t="s">
        <v>105</v>
      </c>
      <c r="E7" s="280" t="s">
        <v>104</v>
      </c>
      <c r="F7" s="281" t="s">
        <v>105</v>
      </c>
    </row>
    <row r="8" spans="1:6" ht="17.25" customHeight="1" x14ac:dyDescent="0.35">
      <c r="A8" s="272"/>
      <c r="B8" s="272"/>
      <c r="C8" s="280"/>
      <c r="D8" s="281"/>
      <c r="E8" s="280"/>
      <c r="F8" s="281"/>
    </row>
    <row r="9" spans="1:6" s="17" customFormat="1" ht="14.25" customHeight="1" x14ac:dyDescent="0.35">
      <c r="A9" s="1">
        <v>1</v>
      </c>
      <c r="B9" s="1">
        <v>2</v>
      </c>
      <c r="C9" s="2">
        <v>3</v>
      </c>
      <c r="D9" s="2">
        <v>4</v>
      </c>
      <c r="E9" s="2">
        <v>5</v>
      </c>
      <c r="F9" s="2">
        <v>6</v>
      </c>
    </row>
    <row r="10" spans="1:6" s="191" customFormat="1" ht="14.25" customHeight="1" x14ac:dyDescent="0.35">
      <c r="A10" s="1">
        <v>2</v>
      </c>
      <c r="B10" s="37" t="s">
        <v>227</v>
      </c>
      <c r="C10" s="11">
        <f>SUM(C11)</f>
        <v>70</v>
      </c>
      <c r="D10" s="11">
        <f>SUM(D11)</f>
        <v>33.1</v>
      </c>
      <c r="E10" s="11">
        <f>SUM(E11)</f>
        <v>2.7</v>
      </c>
      <c r="F10" s="210"/>
    </row>
    <row r="11" spans="1:6" s="191" customFormat="1" ht="14.25" customHeight="1" x14ac:dyDescent="0.35">
      <c r="A11" s="1">
        <v>3</v>
      </c>
      <c r="B11" s="60" t="s">
        <v>75</v>
      </c>
      <c r="C11" s="59">
        <v>70</v>
      </c>
      <c r="D11" s="59">
        <v>33.1</v>
      </c>
      <c r="E11" s="59">
        <v>2.7</v>
      </c>
      <c r="F11" s="14"/>
    </row>
    <row r="12" spans="1:6" s="191" customFormat="1" ht="14.25" customHeight="1" x14ac:dyDescent="0.35">
      <c r="A12" s="1">
        <v>4</v>
      </c>
      <c r="B12" s="16" t="s">
        <v>228</v>
      </c>
      <c r="C12" s="11">
        <f>SUM(C13:C15)</f>
        <v>928.6</v>
      </c>
      <c r="D12" s="11">
        <f>SUM(D13:D15)</f>
        <v>646.29999999999995</v>
      </c>
      <c r="E12" s="11">
        <f>SUM(E13:E15)</f>
        <v>381.3</v>
      </c>
      <c r="F12" s="210"/>
    </row>
    <row r="13" spans="1:6" s="17" customFormat="1" x14ac:dyDescent="0.35">
      <c r="A13" s="7">
        <v>5</v>
      </c>
      <c r="B13" s="113" t="s">
        <v>74</v>
      </c>
      <c r="C13" s="59">
        <v>150</v>
      </c>
      <c r="D13" s="14"/>
      <c r="E13" s="14">
        <v>339.8</v>
      </c>
      <c r="F13" s="14"/>
    </row>
    <row r="14" spans="1:6" s="28" customFormat="1" x14ac:dyDescent="0.35">
      <c r="A14" s="7">
        <v>6</v>
      </c>
      <c r="B14" s="114" t="s">
        <v>76</v>
      </c>
      <c r="C14" s="59">
        <v>36.6</v>
      </c>
      <c r="D14" s="59">
        <v>19.899999999999999</v>
      </c>
      <c r="E14" s="59">
        <v>41.5</v>
      </c>
      <c r="F14" s="59"/>
    </row>
    <row r="15" spans="1:6" s="28" customFormat="1" x14ac:dyDescent="0.35">
      <c r="A15" s="1">
        <v>7</v>
      </c>
      <c r="B15" s="115" t="s">
        <v>77</v>
      </c>
      <c r="C15" s="183">
        <v>742</v>
      </c>
      <c r="D15" s="59">
        <v>626.4</v>
      </c>
      <c r="E15" s="59"/>
      <c r="F15" s="59"/>
    </row>
    <row r="16" spans="1:6" s="28" customFormat="1" x14ac:dyDescent="0.35">
      <c r="A16" s="1">
        <v>8</v>
      </c>
      <c r="B16" s="16" t="s">
        <v>230</v>
      </c>
      <c r="C16" s="209">
        <f>SUM(C17)</f>
        <v>9.5</v>
      </c>
      <c r="D16" s="208"/>
      <c r="E16" s="208">
        <f>SUM(E17)</f>
        <v>3.4</v>
      </c>
      <c r="F16" s="208"/>
    </row>
    <row r="17" spans="1:6" s="28" customFormat="1" x14ac:dyDescent="0.35">
      <c r="A17" s="1">
        <v>9</v>
      </c>
      <c r="B17" s="116" t="s">
        <v>78</v>
      </c>
      <c r="C17" s="59">
        <v>9.5</v>
      </c>
      <c r="D17" s="59"/>
      <c r="E17" s="59">
        <v>3.4</v>
      </c>
      <c r="F17" s="59"/>
    </row>
    <row r="18" spans="1:6" s="28" customFormat="1" x14ac:dyDescent="0.35">
      <c r="A18" s="1">
        <v>10</v>
      </c>
      <c r="B18" s="16" t="s">
        <v>232</v>
      </c>
      <c r="C18" s="208">
        <f>SUM(C19)</f>
        <v>1</v>
      </c>
      <c r="D18" s="208"/>
      <c r="E18" s="208"/>
      <c r="F18" s="208"/>
    </row>
    <row r="19" spans="1:6" s="28" customFormat="1" ht="30" customHeight="1" x14ac:dyDescent="0.35">
      <c r="A19" s="7">
        <v>11</v>
      </c>
      <c r="B19" s="145" t="s">
        <v>79</v>
      </c>
      <c r="C19" s="59">
        <v>1</v>
      </c>
      <c r="D19" s="59"/>
      <c r="E19" s="59"/>
      <c r="F19" s="59"/>
    </row>
    <row r="20" spans="1:6" s="28" customFormat="1" x14ac:dyDescent="0.35">
      <c r="A20" s="7">
        <v>12</v>
      </c>
      <c r="B20" s="16" t="s">
        <v>233</v>
      </c>
      <c r="C20" s="208">
        <f>SUM(C21:C23)</f>
        <v>32.799999999999997</v>
      </c>
      <c r="D20" s="208"/>
      <c r="E20" s="208">
        <f>SUM(E21:E23)</f>
        <v>29.2</v>
      </c>
      <c r="F20" s="208"/>
    </row>
    <row r="21" spans="1:6" s="28" customFormat="1" x14ac:dyDescent="0.35">
      <c r="A21" s="1">
        <v>13</v>
      </c>
      <c r="B21" s="117" t="s">
        <v>80</v>
      </c>
      <c r="C21" s="59">
        <v>5.8</v>
      </c>
      <c r="D21" s="59"/>
      <c r="E21" s="59">
        <v>4.5</v>
      </c>
      <c r="F21" s="59"/>
    </row>
    <row r="22" spans="1:6" s="28" customFormat="1" x14ac:dyDescent="0.35">
      <c r="A22" s="1">
        <v>14</v>
      </c>
      <c r="B22" s="117" t="s">
        <v>81</v>
      </c>
      <c r="C22" s="59">
        <v>7</v>
      </c>
      <c r="D22" s="59"/>
      <c r="E22" s="59">
        <v>0.7</v>
      </c>
      <c r="F22" s="59"/>
    </row>
    <row r="23" spans="1:6" s="28" customFormat="1" x14ac:dyDescent="0.35">
      <c r="A23" s="1">
        <v>15</v>
      </c>
      <c r="B23" s="114" t="s">
        <v>82</v>
      </c>
      <c r="C23" s="59">
        <v>20</v>
      </c>
      <c r="D23" s="59"/>
      <c r="E23" s="59">
        <v>24</v>
      </c>
      <c r="F23" s="59"/>
    </row>
    <row r="24" spans="1:6" s="28" customFormat="1" x14ac:dyDescent="0.35">
      <c r="A24" s="1">
        <v>16</v>
      </c>
      <c r="B24" s="16" t="s">
        <v>234</v>
      </c>
      <c r="C24" s="208">
        <f>SUM(C25:C38)</f>
        <v>554.79999999999995</v>
      </c>
      <c r="D24" s="208">
        <f>SUM(D25:D38)</f>
        <v>33.9</v>
      </c>
      <c r="E24" s="208">
        <f>SUM(E25:E38)</f>
        <v>7.2</v>
      </c>
      <c r="F24" s="208"/>
    </row>
    <row r="25" spans="1:6" s="28" customFormat="1" x14ac:dyDescent="0.35">
      <c r="A25" s="7">
        <v>17</v>
      </c>
      <c r="B25" s="116" t="s">
        <v>83</v>
      </c>
      <c r="C25" s="59">
        <v>19</v>
      </c>
      <c r="D25" s="59"/>
      <c r="E25" s="59"/>
      <c r="F25" s="59"/>
    </row>
    <row r="26" spans="1:6" s="28" customFormat="1" x14ac:dyDescent="0.35">
      <c r="A26" s="7">
        <v>18</v>
      </c>
      <c r="B26" s="118" t="s">
        <v>84</v>
      </c>
      <c r="C26" s="14">
        <v>33.5</v>
      </c>
      <c r="D26" s="14"/>
      <c r="E26" s="14">
        <v>1</v>
      </c>
      <c r="F26" s="14"/>
    </row>
    <row r="27" spans="1:6" s="28" customFormat="1" x14ac:dyDescent="0.35">
      <c r="A27" s="1">
        <v>19</v>
      </c>
      <c r="B27" s="116" t="s">
        <v>85</v>
      </c>
      <c r="C27" s="59">
        <v>41.9</v>
      </c>
      <c r="D27" s="59"/>
      <c r="E27" s="59">
        <v>2</v>
      </c>
      <c r="F27" s="59"/>
    </row>
    <row r="28" spans="1:6" s="28" customFormat="1" x14ac:dyDescent="0.35">
      <c r="A28" s="1">
        <v>20</v>
      </c>
      <c r="B28" s="116" t="s">
        <v>86</v>
      </c>
      <c r="C28" s="59">
        <v>69.400000000000006</v>
      </c>
      <c r="D28" s="59"/>
      <c r="E28" s="59">
        <v>0.9</v>
      </c>
      <c r="F28" s="59"/>
    </row>
    <row r="29" spans="1:6" s="28" customFormat="1" x14ac:dyDescent="0.35">
      <c r="A29" s="1">
        <v>21</v>
      </c>
      <c r="B29" s="117" t="s">
        <v>87</v>
      </c>
      <c r="C29" s="59">
        <v>58.5</v>
      </c>
      <c r="D29" s="59"/>
      <c r="E29" s="59">
        <v>1.3</v>
      </c>
      <c r="F29" s="59"/>
    </row>
    <row r="30" spans="1:6" s="28" customFormat="1" x14ac:dyDescent="0.35">
      <c r="A30" s="1">
        <v>22</v>
      </c>
      <c r="B30" s="117" t="s">
        <v>88</v>
      </c>
      <c r="C30" s="59">
        <v>48.8</v>
      </c>
      <c r="D30" s="59"/>
      <c r="E30" s="59">
        <v>2</v>
      </c>
      <c r="F30" s="59"/>
    </row>
    <row r="31" spans="1:6" s="28" customFormat="1" x14ac:dyDescent="0.35">
      <c r="A31" s="7">
        <v>23</v>
      </c>
      <c r="B31" s="114" t="s">
        <v>89</v>
      </c>
      <c r="C31" s="59">
        <v>15</v>
      </c>
      <c r="D31" s="59"/>
      <c r="E31" s="59"/>
      <c r="F31" s="59"/>
    </row>
    <row r="32" spans="1:6" x14ac:dyDescent="0.35">
      <c r="A32" s="7">
        <v>24</v>
      </c>
      <c r="B32" s="117" t="s">
        <v>90</v>
      </c>
      <c r="C32" s="59">
        <v>53</v>
      </c>
      <c r="D32" s="59"/>
      <c r="E32" s="59"/>
      <c r="F32" s="59"/>
    </row>
    <row r="33" spans="1:6" s="28" customFormat="1" x14ac:dyDescent="0.35">
      <c r="A33" s="1">
        <v>25</v>
      </c>
      <c r="B33" s="115" t="s">
        <v>91</v>
      </c>
      <c r="C33" s="59">
        <v>28</v>
      </c>
      <c r="D33" s="59"/>
      <c r="E33" s="59"/>
      <c r="F33" s="59"/>
    </row>
    <row r="34" spans="1:6" s="28" customFormat="1" x14ac:dyDescent="0.35">
      <c r="A34" s="1">
        <v>26</v>
      </c>
      <c r="B34" s="115" t="s">
        <v>92</v>
      </c>
      <c r="C34" s="59">
        <v>25</v>
      </c>
      <c r="D34" s="59"/>
      <c r="E34" s="59"/>
      <c r="F34" s="59"/>
    </row>
    <row r="35" spans="1:6" s="28" customFormat="1" x14ac:dyDescent="0.35">
      <c r="A35" s="1">
        <v>27</v>
      </c>
      <c r="B35" s="114" t="s">
        <v>93</v>
      </c>
      <c r="C35" s="59">
        <v>37.200000000000003</v>
      </c>
      <c r="D35" s="59"/>
      <c r="E35" s="59"/>
      <c r="F35" s="59"/>
    </row>
    <row r="36" spans="1:6" s="28" customFormat="1" x14ac:dyDescent="0.35">
      <c r="A36" s="1">
        <v>28</v>
      </c>
      <c r="B36" s="115" t="s">
        <v>94</v>
      </c>
      <c r="C36" s="59">
        <v>80</v>
      </c>
      <c r="D36" s="59"/>
      <c r="E36" s="59"/>
      <c r="F36" s="59"/>
    </row>
    <row r="37" spans="1:6" s="28" customFormat="1" x14ac:dyDescent="0.35">
      <c r="A37" s="7">
        <v>29</v>
      </c>
      <c r="B37" s="114" t="s">
        <v>95</v>
      </c>
      <c r="C37" s="59">
        <v>41.5</v>
      </c>
      <c r="D37" s="59">
        <v>33.1</v>
      </c>
      <c r="E37" s="59"/>
      <c r="F37" s="59"/>
    </row>
    <row r="38" spans="1:6" s="28" customFormat="1" x14ac:dyDescent="0.35">
      <c r="A38" s="7">
        <v>30</v>
      </c>
      <c r="B38" s="119" t="s">
        <v>96</v>
      </c>
      <c r="C38" s="59">
        <v>4</v>
      </c>
      <c r="D38" s="59">
        <v>0.8</v>
      </c>
      <c r="E38" s="59"/>
      <c r="F38" s="59"/>
    </row>
    <row r="39" spans="1:6" s="28" customFormat="1" x14ac:dyDescent="0.35">
      <c r="A39" s="1">
        <v>31</v>
      </c>
      <c r="B39" s="16" t="s">
        <v>235</v>
      </c>
      <c r="C39" s="208">
        <f>SUM(C40:C41)</f>
        <v>201.6</v>
      </c>
      <c r="D39" s="208">
        <f>SUM(D40:D41)</f>
        <v>111.3</v>
      </c>
      <c r="E39" s="59"/>
      <c r="F39" s="59"/>
    </row>
    <row r="40" spans="1:6" s="28" customFormat="1" x14ac:dyDescent="0.35">
      <c r="A40" s="1">
        <v>32</v>
      </c>
      <c r="B40" s="115" t="s">
        <v>97</v>
      </c>
      <c r="C40" s="59">
        <v>155</v>
      </c>
      <c r="D40" s="59">
        <v>84.5</v>
      </c>
      <c r="E40" s="59"/>
      <c r="F40" s="59"/>
    </row>
    <row r="41" spans="1:6" s="28" customFormat="1" x14ac:dyDescent="0.35">
      <c r="A41" s="1">
        <v>33</v>
      </c>
      <c r="B41" s="115" t="s">
        <v>98</v>
      </c>
      <c r="C41" s="59">
        <v>46.6</v>
      </c>
      <c r="D41" s="59">
        <v>26.8</v>
      </c>
      <c r="E41" s="59"/>
      <c r="F41" s="59"/>
    </row>
    <row r="42" spans="1:6" x14ac:dyDescent="0.35">
      <c r="A42" s="1">
        <v>34</v>
      </c>
      <c r="B42" s="62" t="s">
        <v>117</v>
      </c>
      <c r="C42" s="45">
        <f>SUM(C39+C24+C20+C18+C16+C12+C10)</f>
        <v>1798.3</v>
      </c>
      <c r="D42" s="45">
        <f>SUM(D39+D24+D12+D10)</f>
        <v>824.6</v>
      </c>
      <c r="E42" s="45">
        <f>SUM(E24+E20+E16+E12+E10)</f>
        <v>423.8</v>
      </c>
      <c r="F42" s="45">
        <f t="shared" ref="F42" si="0">SUM(F13:F41)</f>
        <v>0</v>
      </c>
    </row>
    <row r="43" spans="1:6" ht="8.25" customHeight="1" x14ac:dyDescent="0.35">
      <c r="B43" s="233"/>
      <c r="C43" s="233"/>
      <c r="D43" s="233"/>
      <c r="E43" s="233"/>
      <c r="F43" s="233"/>
    </row>
    <row r="44" spans="1:6" ht="13.5" customHeight="1" x14ac:dyDescent="0.35">
      <c r="A44" s="233" t="s">
        <v>158</v>
      </c>
      <c r="B44" s="233"/>
      <c r="C44" s="233"/>
      <c r="D44" s="233"/>
      <c r="E44" s="233"/>
      <c r="F44" s="233"/>
    </row>
  </sheetData>
  <mergeCells count="13">
    <mergeCell ref="A4:F4"/>
    <mergeCell ref="A6:A8"/>
    <mergeCell ref="C7:C8"/>
    <mergeCell ref="A1:F1"/>
    <mergeCell ref="A2:F2"/>
    <mergeCell ref="B43:F43"/>
    <mergeCell ref="A44:F44"/>
    <mergeCell ref="C6:D6"/>
    <mergeCell ref="E6:F6"/>
    <mergeCell ref="E7:E8"/>
    <mergeCell ref="F7:F8"/>
    <mergeCell ref="D7:D8"/>
    <mergeCell ref="B6:B8"/>
  </mergeCells>
  <conditionalFormatting sqref="B12">
    <cfRule type="cellIs" dxfId="15" priority="5" stopIfTrue="1" operator="equal">
      <formula>0</formula>
    </cfRule>
  </conditionalFormatting>
  <conditionalFormatting sqref="B16">
    <cfRule type="cellIs" dxfId="14" priority="4" stopIfTrue="1" operator="equal">
      <formula>0</formula>
    </cfRule>
  </conditionalFormatting>
  <conditionalFormatting sqref="B20">
    <cfRule type="cellIs" dxfId="13" priority="3" stopIfTrue="1" operator="equal">
      <formula>0</formula>
    </cfRule>
  </conditionalFormatting>
  <conditionalFormatting sqref="B24">
    <cfRule type="cellIs" dxfId="12" priority="2" stopIfTrue="1" operator="equal">
      <formula>0</formula>
    </cfRule>
  </conditionalFormatting>
  <conditionalFormatting sqref="B39">
    <cfRule type="cellIs" dxfId="11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orientation="portrait" r:id="rId1"/>
  <headerFooter differentFirst="1">
    <oddHeader>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79998168889431442"/>
  </sheetPr>
  <dimension ref="A1:D14"/>
  <sheetViews>
    <sheetView zoomScale="124" zoomScaleNormal="124" workbookViewId="0">
      <selection activeCell="B11" sqref="B11"/>
    </sheetView>
  </sheetViews>
  <sheetFormatPr defaultColWidth="9.109375" defaultRowHeight="15" x14ac:dyDescent="0.35"/>
  <cols>
    <col min="1" max="1" width="4.88671875" style="5" customWidth="1"/>
    <col min="2" max="2" width="53.44140625" style="5" customWidth="1"/>
    <col min="3" max="3" width="14.109375" style="5" customWidth="1"/>
    <col min="4" max="4" width="16.33203125" style="5" customWidth="1"/>
    <col min="5" max="16384" width="9.109375" style="5"/>
  </cols>
  <sheetData>
    <row r="1" spans="1:4" ht="17.399999999999999" customHeight="1" x14ac:dyDescent="0.4">
      <c r="A1" s="247" t="s">
        <v>193</v>
      </c>
      <c r="B1" s="247"/>
      <c r="C1" s="247"/>
      <c r="D1" s="247"/>
    </row>
    <row r="2" spans="1:4" ht="18" customHeight="1" x14ac:dyDescent="0.35">
      <c r="A2" s="248" t="s">
        <v>220</v>
      </c>
      <c r="B2" s="248"/>
      <c r="C2" s="248"/>
      <c r="D2" s="248"/>
    </row>
    <row r="3" spans="1:4" s="17" customFormat="1" x14ac:dyDescent="0.35">
      <c r="A3" s="5"/>
      <c r="B3" s="5"/>
      <c r="C3" s="5"/>
      <c r="D3" s="5"/>
    </row>
    <row r="4" spans="1:4" ht="37.200000000000003" customHeight="1" x14ac:dyDescent="0.35">
      <c r="A4" s="263" t="s">
        <v>159</v>
      </c>
      <c r="B4" s="263"/>
      <c r="C4" s="263"/>
      <c r="D4" s="263"/>
    </row>
    <row r="5" spans="1:4" ht="15.6" customHeight="1" x14ac:dyDescent="0.35"/>
    <row r="6" spans="1:4" ht="15" customHeight="1" x14ac:dyDescent="0.35">
      <c r="A6" s="250" t="s">
        <v>4</v>
      </c>
      <c r="B6" s="250" t="s">
        <v>102</v>
      </c>
      <c r="C6" s="266" t="s">
        <v>103</v>
      </c>
      <c r="D6" s="266"/>
    </row>
    <row r="7" spans="1:4" s="17" customFormat="1" ht="31.2" customHeight="1" x14ac:dyDescent="0.35">
      <c r="A7" s="252"/>
      <c r="B7" s="252"/>
      <c r="C7" s="147" t="s">
        <v>104</v>
      </c>
      <c r="D7" s="146" t="s">
        <v>105</v>
      </c>
    </row>
    <row r="8" spans="1:4" s="17" customFormat="1" x14ac:dyDescent="0.35">
      <c r="A8" s="1">
        <v>1</v>
      </c>
      <c r="B8" s="1">
        <v>2</v>
      </c>
      <c r="C8" s="3">
        <v>3</v>
      </c>
      <c r="D8" s="2">
        <v>4</v>
      </c>
    </row>
    <row r="9" spans="1:4" s="191" customFormat="1" x14ac:dyDescent="0.35">
      <c r="A9" s="1">
        <v>1</v>
      </c>
      <c r="B9" s="16" t="s">
        <v>236</v>
      </c>
      <c r="C9" s="45">
        <f>C10</f>
        <v>1385</v>
      </c>
      <c r="D9" s="2"/>
    </row>
    <row r="10" spans="1:4" s="17" customFormat="1" ht="20.399999999999999" customHeight="1" x14ac:dyDescent="0.35">
      <c r="A10" s="7">
        <v>2</v>
      </c>
      <c r="B10" s="80" t="s">
        <v>160</v>
      </c>
      <c r="C10" s="14">
        <f>C11</f>
        <v>1385</v>
      </c>
      <c r="D10" s="45"/>
    </row>
    <row r="11" spans="1:4" ht="30" x14ac:dyDescent="0.35">
      <c r="A11" s="7">
        <v>3</v>
      </c>
      <c r="B11" s="211" t="s">
        <v>292</v>
      </c>
      <c r="C11" s="14">
        <v>1385</v>
      </c>
      <c r="D11" s="148"/>
    </row>
    <row r="12" spans="1:4" x14ac:dyDescent="0.35">
      <c r="A12" s="1">
        <v>4</v>
      </c>
      <c r="B12" s="8" t="s">
        <v>117</v>
      </c>
      <c r="C12" s="45">
        <f>C10</f>
        <v>1385</v>
      </c>
      <c r="D12" s="149"/>
    </row>
    <row r="13" spans="1:4" x14ac:dyDescent="0.35">
      <c r="A13" s="17"/>
      <c r="B13" s="18"/>
      <c r="C13" s="65"/>
      <c r="D13" s="65"/>
    </row>
    <row r="14" spans="1:4" x14ac:dyDescent="0.35">
      <c r="A14" s="283" t="s">
        <v>161</v>
      </c>
      <c r="B14" s="283"/>
      <c r="C14" s="283"/>
      <c r="D14" s="283"/>
    </row>
  </sheetData>
  <mergeCells count="7">
    <mergeCell ref="A14:D14"/>
    <mergeCell ref="A1:D1"/>
    <mergeCell ref="A4:D4"/>
    <mergeCell ref="C6:D6"/>
    <mergeCell ref="A2:D2"/>
    <mergeCell ref="A6:A7"/>
    <mergeCell ref="B6:B7"/>
  </mergeCells>
  <conditionalFormatting sqref="B9">
    <cfRule type="cellIs" dxfId="10" priority="1" stopIfTrue="1" operator="equal">
      <formula>0</formula>
    </cfRule>
  </conditionalFormatting>
  <pageMargins left="0.9055118110236221" right="0.51181102362204722" top="0.9448818897637796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79998168889431442"/>
  </sheetPr>
  <dimension ref="A1:D21"/>
  <sheetViews>
    <sheetView zoomScaleNormal="100" workbookViewId="0">
      <selection activeCell="H14" sqref="H14"/>
    </sheetView>
  </sheetViews>
  <sheetFormatPr defaultColWidth="9.109375" defaultRowHeight="15" x14ac:dyDescent="0.35"/>
  <cols>
    <col min="1" max="1" width="4.88671875" style="5" customWidth="1"/>
    <col min="2" max="2" width="54.88671875" style="5" customWidth="1"/>
    <col min="3" max="3" width="14.33203125" style="5" customWidth="1"/>
    <col min="4" max="4" width="15.33203125" style="5" customWidth="1"/>
    <col min="5" max="16384" width="9.109375" style="5"/>
  </cols>
  <sheetData>
    <row r="1" spans="1:4" ht="15" customHeight="1" x14ac:dyDescent="0.4">
      <c r="A1" s="247" t="s">
        <v>193</v>
      </c>
      <c r="B1" s="247"/>
      <c r="C1" s="247"/>
      <c r="D1" s="247"/>
    </row>
    <row r="2" spans="1:4" ht="20.25" customHeight="1" x14ac:dyDescent="0.35">
      <c r="A2" s="248" t="s">
        <v>163</v>
      </c>
      <c r="B2" s="248"/>
      <c r="C2" s="248"/>
      <c r="D2" s="248"/>
    </row>
    <row r="3" spans="1:4" s="17" customFormat="1" x14ac:dyDescent="0.35">
      <c r="A3" s="233"/>
      <c r="B3" s="233"/>
      <c r="C3" s="233"/>
      <c r="D3" s="233"/>
    </row>
    <row r="4" spans="1:4" ht="36.6" customHeight="1" x14ac:dyDescent="0.35">
      <c r="A4" s="263" t="s">
        <v>162</v>
      </c>
      <c r="B4" s="263"/>
      <c r="C4" s="263"/>
      <c r="D4" s="263"/>
    </row>
    <row r="5" spans="1:4" ht="14.4" customHeight="1" x14ac:dyDescent="0.35">
      <c r="A5" s="154"/>
      <c r="B5" s="154"/>
      <c r="C5" s="154"/>
      <c r="D5" s="154"/>
    </row>
    <row r="6" spans="1:4" ht="36.6" customHeight="1" x14ac:dyDescent="0.35">
      <c r="A6" s="272" t="s">
        <v>4</v>
      </c>
      <c r="B6" s="272" t="s">
        <v>102</v>
      </c>
      <c r="C6" s="266" t="s">
        <v>103</v>
      </c>
      <c r="D6" s="266"/>
    </row>
    <row r="7" spans="1:4" ht="36.6" customHeight="1" x14ac:dyDescent="0.35">
      <c r="A7" s="272"/>
      <c r="B7" s="272"/>
      <c r="C7" s="147" t="s">
        <v>104</v>
      </c>
      <c r="D7" s="156" t="s">
        <v>105</v>
      </c>
    </row>
    <row r="8" spans="1:4" s="17" customFormat="1" x14ac:dyDescent="0.35">
      <c r="A8" s="1">
        <v>1</v>
      </c>
      <c r="B8" s="63">
        <v>2</v>
      </c>
      <c r="C8" s="3">
        <v>3</v>
      </c>
      <c r="D8" s="2">
        <v>4</v>
      </c>
    </row>
    <row r="9" spans="1:4" s="212" customFormat="1" x14ac:dyDescent="0.35">
      <c r="A9" s="1">
        <v>1</v>
      </c>
      <c r="B9" s="37" t="s">
        <v>227</v>
      </c>
      <c r="C9" s="214">
        <v>945</v>
      </c>
      <c r="D9" s="2"/>
    </row>
    <row r="10" spans="1:4" s="17" customFormat="1" x14ac:dyDescent="0.35">
      <c r="A10" s="7">
        <v>2</v>
      </c>
      <c r="B10" s="213" t="s">
        <v>160</v>
      </c>
      <c r="C10" s="12">
        <v>945</v>
      </c>
      <c r="D10" s="9"/>
    </row>
    <row r="11" spans="1:4" s="17" customFormat="1" x14ac:dyDescent="0.35">
      <c r="A11" s="7">
        <v>3</v>
      </c>
      <c r="B11" s="93" t="s">
        <v>293</v>
      </c>
      <c r="C11" s="12">
        <v>945</v>
      </c>
      <c r="D11" s="64"/>
    </row>
    <row r="12" spans="1:4" s="212" customFormat="1" x14ac:dyDescent="0.35">
      <c r="A12" s="7">
        <v>4</v>
      </c>
      <c r="B12" s="16" t="s">
        <v>236</v>
      </c>
      <c r="C12" s="9">
        <f>SUM(C13)</f>
        <v>1047.9000000000001</v>
      </c>
      <c r="D12" s="64"/>
    </row>
    <row r="13" spans="1:4" s="212" customFormat="1" x14ac:dyDescent="0.35">
      <c r="A13" s="7">
        <v>5</v>
      </c>
      <c r="B13" s="213" t="s">
        <v>160</v>
      </c>
      <c r="C13" s="12">
        <f>SUM(C14:C15)</f>
        <v>1047.9000000000001</v>
      </c>
      <c r="D13" s="64"/>
    </row>
    <row r="14" spans="1:4" s="17" customFormat="1" ht="45" x14ac:dyDescent="0.35">
      <c r="A14" s="7">
        <v>6</v>
      </c>
      <c r="B14" s="80" t="s">
        <v>294</v>
      </c>
      <c r="C14" s="14">
        <v>400</v>
      </c>
      <c r="D14" s="64"/>
    </row>
    <row r="15" spans="1:4" s="17" customFormat="1" ht="30" x14ac:dyDescent="0.35">
      <c r="A15" s="7">
        <v>7</v>
      </c>
      <c r="B15" s="88" t="s">
        <v>295</v>
      </c>
      <c r="C15" s="12">
        <v>647.9</v>
      </c>
      <c r="D15" s="64"/>
    </row>
    <row r="16" spans="1:4" x14ac:dyDescent="0.35">
      <c r="A16" s="7">
        <v>8</v>
      </c>
      <c r="B16" s="62" t="s">
        <v>117</v>
      </c>
      <c r="C16" s="9">
        <f>SUM(C9+C12)</f>
        <v>1992.9</v>
      </c>
      <c r="D16" s="9"/>
    </row>
    <row r="17" spans="1:4" x14ac:dyDescent="0.35">
      <c r="A17" s="17"/>
      <c r="B17" s="18"/>
      <c r="C17" s="65"/>
      <c r="D17" s="65"/>
    </row>
    <row r="18" spans="1:4" x14ac:dyDescent="0.35">
      <c r="A18" s="275" t="s">
        <v>154</v>
      </c>
      <c r="B18" s="275"/>
      <c r="C18" s="275"/>
      <c r="D18" s="275"/>
    </row>
    <row r="20" spans="1:4" x14ac:dyDescent="0.35">
      <c r="C20" s="19"/>
    </row>
    <row r="21" spans="1:4" x14ac:dyDescent="0.35">
      <c r="C21" s="19"/>
    </row>
  </sheetData>
  <mergeCells count="8">
    <mergeCell ref="A1:D1"/>
    <mergeCell ref="A3:D3"/>
    <mergeCell ref="A2:D2"/>
    <mergeCell ref="A18:D18"/>
    <mergeCell ref="A4:D4"/>
    <mergeCell ref="A6:A7"/>
    <mergeCell ref="B6:B7"/>
    <mergeCell ref="C6:D6"/>
  </mergeCells>
  <conditionalFormatting sqref="B12">
    <cfRule type="cellIs" dxfId="9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</sheetPr>
  <dimension ref="A1:D78"/>
  <sheetViews>
    <sheetView tabSelected="1" topLeftCell="A4" zoomScale="117" zoomScaleNormal="117" workbookViewId="0">
      <selection activeCell="C9" sqref="C9"/>
    </sheetView>
  </sheetViews>
  <sheetFormatPr defaultColWidth="9.109375" defaultRowHeight="15" x14ac:dyDescent="0.35"/>
  <cols>
    <col min="1" max="1" width="5.5546875" style="66" customWidth="1"/>
    <col min="2" max="2" width="55" style="66" customWidth="1"/>
    <col min="3" max="3" width="15.5546875" style="66" customWidth="1"/>
    <col min="4" max="4" width="15.6640625" style="66" customWidth="1"/>
    <col min="5" max="16384" width="9.109375" style="66"/>
  </cols>
  <sheetData>
    <row r="1" spans="1:4" ht="17.399999999999999" customHeight="1" x14ac:dyDescent="0.4">
      <c r="A1" s="247" t="s">
        <v>193</v>
      </c>
      <c r="B1" s="247"/>
      <c r="C1" s="247"/>
      <c r="D1" s="247"/>
    </row>
    <row r="2" spans="1:4" ht="17.399999999999999" customHeight="1" x14ac:dyDescent="0.35">
      <c r="A2" s="248" t="s">
        <v>219</v>
      </c>
      <c r="B2" s="248"/>
      <c r="C2" s="248"/>
      <c r="D2" s="248"/>
    </row>
    <row r="3" spans="1:4" ht="14.4" customHeight="1" x14ac:dyDescent="0.35">
      <c r="A3" s="284"/>
      <c r="B3" s="284"/>
      <c r="C3" s="284"/>
      <c r="D3" s="284"/>
    </row>
    <row r="4" spans="1:4" s="67" customFormat="1" ht="54" customHeight="1" x14ac:dyDescent="0.35">
      <c r="A4" s="282" t="s">
        <v>164</v>
      </c>
      <c r="B4" s="282"/>
      <c r="C4" s="282"/>
      <c r="D4" s="282"/>
    </row>
    <row r="5" spans="1:4" s="67" customFormat="1" ht="12.6" customHeight="1" x14ac:dyDescent="0.35">
      <c r="A5" s="157"/>
      <c r="B5" s="157"/>
      <c r="C5" s="157"/>
      <c r="D5" s="157"/>
    </row>
    <row r="6" spans="1:4" s="67" customFormat="1" x14ac:dyDescent="0.35">
      <c r="A6" s="272" t="s">
        <v>4</v>
      </c>
      <c r="B6" s="272" t="s">
        <v>102</v>
      </c>
      <c r="C6" s="266" t="s">
        <v>103</v>
      </c>
      <c r="D6" s="266"/>
    </row>
    <row r="7" spans="1:4" s="67" customFormat="1" ht="54" customHeight="1" x14ac:dyDescent="0.35">
      <c r="A7" s="272"/>
      <c r="B7" s="272"/>
      <c r="C7" s="147" t="s">
        <v>104</v>
      </c>
      <c r="D7" s="156" t="s">
        <v>105</v>
      </c>
    </row>
    <row r="8" spans="1:4" s="67" customFormat="1" ht="15" customHeight="1" x14ac:dyDescent="0.35">
      <c r="A8" s="27">
        <v>1</v>
      </c>
      <c r="B8" s="27">
        <v>2</v>
      </c>
      <c r="C8" s="31">
        <v>3</v>
      </c>
      <c r="D8" s="68">
        <v>4</v>
      </c>
    </row>
    <row r="9" spans="1:4" s="67" customFormat="1" ht="15" customHeight="1" x14ac:dyDescent="0.35">
      <c r="A9" s="27"/>
      <c r="B9" s="37" t="s">
        <v>227</v>
      </c>
      <c r="C9" s="70">
        <f>SUM(C10+C12)</f>
        <v>87.335000000000008</v>
      </c>
      <c r="D9" s="217">
        <v>15</v>
      </c>
    </row>
    <row r="10" spans="1:4" s="67" customFormat="1" ht="15" customHeight="1" x14ac:dyDescent="0.35">
      <c r="A10" s="27"/>
      <c r="B10" s="69" t="s">
        <v>119</v>
      </c>
      <c r="C10" s="216">
        <v>0.26600000000000001</v>
      </c>
      <c r="D10" s="68"/>
    </row>
    <row r="11" spans="1:4" s="67" customFormat="1" ht="15" customHeight="1" x14ac:dyDescent="0.35">
      <c r="A11" s="27"/>
      <c r="B11" s="80" t="s">
        <v>165</v>
      </c>
      <c r="C11" s="71">
        <v>0.26600000000000001</v>
      </c>
      <c r="D11" s="68"/>
    </row>
    <row r="12" spans="1:4" s="67" customFormat="1" ht="15" customHeight="1" x14ac:dyDescent="0.35">
      <c r="A12" s="27"/>
      <c r="B12" s="72" t="s">
        <v>174</v>
      </c>
      <c r="C12" s="73">
        <f>C13+C14</f>
        <v>87.069000000000003</v>
      </c>
      <c r="D12" s="73">
        <f>D13+D14</f>
        <v>15</v>
      </c>
    </row>
    <row r="13" spans="1:4" s="67" customFormat="1" ht="15" customHeight="1" x14ac:dyDescent="0.35">
      <c r="A13" s="27"/>
      <c r="B13" s="80" t="s">
        <v>165</v>
      </c>
      <c r="C13" s="71">
        <v>84.930999999999997</v>
      </c>
      <c r="D13" s="71">
        <v>15</v>
      </c>
    </row>
    <row r="14" spans="1:4" s="67" customFormat="1" ht="15" customHeight="1" x14ac:dyDescent="0.35">
      <c r="A14" s="27"/>
      <c r="B14" s="120" t="s">
        <v>166</v>
      </c>
      <c r="C14" s="71">
        <v>2.1379999999999999</v>
      </c>
      <c r="D14" s="71"/>
    </row>
    <row r="15" spans="1:4" s="67" customFormat="1" ht="15" customHeight="1" x14ac:dyDescent="0.35">
      <c r="A15" s="27"/>
      <c r="B15" s="16" t="s">
        <v>228</v>
      </c>
      <c r="C15" s="70">
        <f>SUM(C16+C20+C23)</f>
        <v>183.68700000000001</v>
      </c>
      <c r="D15" s="70">
        <v>0.9</v>
      </c>
    </row>
    <row r="16" spans="1:4" s="67" customFormat="1" x14ac:dyDescent="0.35">
      <c r="A16" s="27">
        <v>1</v>
      </c>
      <c r="B16" s="69" t="s">
        <v>119</v>
      </c>
      <c r="C16" s="70">
        <f>SUM(C17:C19)</f>
        <v>155.51300000000001</v>
      </c>
      <c r="D16" s="70">
        <v>0.9</v>
      </c>
    </row>
    <row r="17" spans="1:4" s="67" customFormat="1" x14ac:dyDescent="0.35">
      <c r="A17" s="27">
        <v>3</v>
      </c>
      <c r="B17" s="120" t="s">
        <v>166</v>
      </c>
      <c r="C17" s="71">
        <v>29.126000000000001</v>
      </c>
      <c r="D17" s="74"/>
    </row>
    <row r="18" spans="1:4" s="67" customFormat="1" x14ac:dyDescent="0.35">
      <c r="A18" s="27"/>
      <c r="B18" s="80" t="s">
        <v>168</v>
      </c>
      <c r="C18" s="121">
        <v>89.811000000000007</v>
      </c>
      <c r="D18" s="74"/>
    </row>
    <row r="19" spans="1:4" s="67" customFormat="1" x14ac:dyDescent="0.35">
      <c r="A19" s="27"/>
      <c r="B19" s="80" t="s">
        <v>169</v>
      </c>
      <c r="C19" s="121">
        <v>36.576000000000001</v>
      </c>
      <c r="D19" s="74"/>
    </row>
    <row r="20" spans="1:4" s="67" customFormat="1" x14ac:dyDescent="0.35">
      <c r="A20" s="27"/>
      <c r="B20" s="87" t="s">
        <v>175</v>
      </c>
      <c r="C20" s="73">
        <f>C21+C22</f>
        <v>3.6510000000000002</v>
      </c>
      <c r="D20" s="73"/>
    </row>
    <row r="21" spans="1:4" s="67" customFormat="1" x14ac:dyDescent="0.35">
      <c r="A21" s="27"/>
      <c r="B21" s="80" t="s">
        <v>165</v>
      </c>
      <c r="C21" s="71">
        <v>0.66900000000000004</v>
      </c>
      <c r="D21" s="71"/>
    </row>
    <row r="22" spans="1:4" s="67" customFormat="1" x14ac:dyDescent="0.35">
      <c r="A22" s="27"/>
      <c r="B22" s="120" t="s">
        <v>166</v>
      </c>
      <c r="C22" s="71">
        <v>2.9820000000000002</v>
      </c>
      <c r="D22" s="71"/>
    </row>
    <row r="23" spans="1:4" s="67" customFormat="1" x14ac:dyDescent="0.35">
      <c r="A23" s="27"/>
      <c r="B23" s="69" t="s">
        <v>176</v>
      </c>
      <c r="C23" s="70">
        <f>C24</f>
        <v>24.523</v>
      </c>
      <c r="D23" s="70">
        <f>D24</f>
        <v>0.9</v>
      </c>
    </row>
    <row r="24" spans="1:4" s="67" customFormat="1" x14ac:dyDescent="0.35">
      <c r="A24" s="27"/>
      <c r="B24" s="80" t="s">
        <v>165</v>
      </c>
      <c r="C24" s="71">
        <v>24.523</v>
      </c>
      <c r="D24" s="71">
        <v>0.9</v>
      </c>
    </row>
    <row r="25" spans="1:4" s="67" customFormat="1" x14ac:dyDescent="0.35">
      <c r="A25" s="27"/>
      <c r="B25" s="16" t="s">
        <v>230</v>
      </c>
      <c r="C25" s="215">
        <v>5.8979999999999997</v>
      </c>
      <c r="D25" s="71"/>
    </row>
    <row r="26" spans="1:4" s="67" customFormat="1" x14ac:dyDescent="0.35">
      <c r="A26" s="27"/>
      <c r="B26" s="16" t="s">
        <v>177</v>
      </c>
      <c r="C26" s="70">
        <f>C27+C28</f>
        <v>5.8980000000000006</v>
      </c>
      <c r="D26" s="75"/>
    </row>
    <row r="27" spans="1:4" s="67" customFormat="1" x14ac:dyDescent="0.35">
      <c r="A27" s="27"/>
      <c r="B27" s="80" t="s">
        <v>165</v>
      </c>
      <c r="C27" s="71">
        <v>5.5650000000000004</v>
      </c>
      <c r="D27" s="77"/>
    </row>
    <row r="28" spans="1:4" s="67" customFormat="1" x14ac:dyDescent="0.35">
      <c r="A28" s="27"/>
      <c r="B28" s="120" t="s">
        <v>166</v>
      </c>
      <c r="C28" s="71">
        <v>0.33300000000000002</v>
      </c>
      <c r="D28" s="77"/>
    </row>
    <row r="29" spans="1:4" s="67" customFormat="1" x14ac:dyDescent="0.35">
      <c r="A29" s="27"/>
      <c r="B29" s="16" t="s">
        <v>231</v>
      </c>
      <c r="C29" s="215">
        <v>627.72900000000004</v>
      </c>
      <c r="D29" s="71"/>
    </row>
    <row r="30" spans="1:4" s="67" customFormat="1" x14ac:dyDescent="0.35">
      <c r="A30" s="27"/>
      <c r="B30" s="69" t="s">
        <v>119</v>
      </c>
      <c r="C30" s="215">
        <f>SUM(C31:C33)</f>
        <v>627.72900000000004</v>
      </c>
      <c r="D30" s="71"/>
    </row>
    <row r="31" spans="1:4" s="67" customFormat="1" x14ac:dyDescent="0.35">
      <c r="A31" s="27">
        <v>4</v>
      </c>
      <c r="B31" s="80" t="s">
        <v>167</v>
      </c>
      <c r="C31" s="121">
        <v>199.44300000000001</v>
      </c>
      <c r="D31" s="74"/>
    </row>
    <row r="32" spans="1:4" s="67" customFormat="1" x14ac:dyDescent="0.35">
      <c r="A32" s="27">
        <v>5</v>
      </c>
      <c r="B32" s="80" t="s">
        <v>171</v>
      </c>
      <c r="C32" s="121">
        <v>424.80099999999999</v>
      </c>
      <c r="D32" s="71"/>
    </row>
    <row r="33" spans="1:4" s="67" customFormat="1" x14ac:dyDescent="0.35">
      <c r="A33" s="27">
        <v>6</v>
      </c>
      <c r="B33" s="80" t="s">
        <v>173</v>
      </c>
      <c r="C33" s="121">
        <v>3.4849999999999999</v>
      </c>
      <c r="D33" s="71"/>
    </row>
    <row r="34" spans="1:4" s="67" customFormat="1" x14ac:dyDescent="0.35">
      <c r="A34" s="27"/>
      <c r="B34" s="16" t="s">
        <v>232</v>
      </c>
      <c r="C34" s="215">
        <v>0.4</v>
      </c>
      <c r="D34" s="71"/>
    </row>
    <row r="35" spans="1:4" s="67" customFormat="1" ht="30" x14ac:dyDescent="0.35">
      <c r="A35" s="27"/>
      <c r="B35" s="16" t="s">
        <v>120</v>
      </c>
      <c r="C35" s="70">
        <f>C36</f>
        <v>0.4</v>
      </c>
      <c r="D35" s="73"/>
    </row>
    <row r="36" spans="1:4" s="67" customFormat="1" x14ac:dyDescent="0.35">
      <c r="A36" s="27"/>
      <c r="B36" s="80" t="s">
        <v>165</v>
      </c>
      <c r="C36" s="71">
        <v>0.4</v>
      </c>
      <c r="D36" s="74"/>
    </row>
    <row r="37" spans="1:4" s="67" customFormat="1" x14ac:dyDescent="0.35">
      <c r="A37" s="27"/>
      <c r="B37" s="16" t="s">
        <v>233</v>
      </c>
      <c r="C37" s="215">
        <f>SUM(C38+C41)</f>
        <v>15.741</v>
      </c>
      <c r="D37" s="74"/>
    </row>
    <row r="38" spans="1:4" s="67" customFormat="1" x14ac:dyDescent="0.35">
      <c r="A38" s="27"/>
      <c r="B38" s="87" t="s">
        <v>178</v>
      </c>
      <c r="C38" s="70">
        <f>C39+C40</f>
        <v>15.359</v>
      </c>
      <c r="D38" s="74"/>
    </row>
    <row r="39" spans="1:4" s="67" customFormat="1" x14ac:dyDescent="0.35">
      <c r="A39" s="27"/>
      <c r="B39" s="80" t="s">
        <v>165</v>
      </c>
      <c r="C39" s="71">
        <v>14.959</v>
      </c>
      <c r="D39" s="74"/>
    </row>
    <row r="40" spans="1:4" s="67" customFormat="1" x14ac:dyDescent="0.35">
      <c r="A40" s="27"/>
      <c r="B40" s="120" t="s">
        <v>166</v>
      </c>
      <c r="C40" s="71">
        <v>0.4</v>
      </c>
      <c r="D40" s="74"/>
    </row>
    <row r="41" spans="1:4" s="67" customFormat="1" x14ac:dyDescent="0.35">
      <c r="A41" s="27"/>
      <c r="B41" s="69" t="s">
        <v>179</v>
      </c>
      <c r="C41" s="70">
        <f>C42</f>
        <v>0.38200000000000001</v>
      </c>
      <c r="D41" s="73"/>
    </row>
    <row r="42" spans="1:4" s="67" customFormat="1" x14ac:dyDescent="0.35">
      <c r="A42" s="27"/>
      <c r="B42" s="80" t="s">
        <v>165</v>
      </c>
      <c r="C42" s="71">
        <v>0.38200000000000001</v>
      </c>
      <c r="D42" s="74"/>
    </row>
    <row r="43" spans="1:4" s="67" customFormat="1" x14ac:dyDescent="0.35">
      <c r="A43" s="27"/>
      <c r="B43" s="16" t="s">
        <v>234</v>
      </c>
      <c r="C43" s="215">
        <f>SUM(C44+C47+C49+C51+C53+C55+C57+C59+C61+C63)</f>
        <v>18.301000000000002</v>
      </c>
      <c r="D43" s="74"/>
    </row>
    <row r="44" spans="1:4" s="67" customFormat="1" x14ac:dyDescent="0.35">
      <c r="A44" s="27">
        <v>29</v>
      </c>
      <c r="B44" s="76" t="s">
        <v>180</v>
      </c>
      <c r="C44" s="70">
        <f>C45+C46</f>
        <v>0.34600000000000003</v>
      </c>
      <c r="D44" s="73"/>
    </row>
    <row r="45" spans="1:4" s="67" customFormat="1" x14ac:dyDescent="0.35">
      <c r="A45" s="27">
        <v>30</v>
      </c>
      <c r="B45" s="80" t="s">
        <v>165</v>
      </c>
      <c r="C45" s="71">
        <v>0.31900000000000001</v>
      </c>
      <c r="D45" s="74"/>
    </row>
    <row r="46" spans="1:4" s="67" customFormat="1" x14ac:dyDescent="0.35">
      <c r="A46" s="27">
        <v>31</v>
      </c>
      <c r="B46" s="120" t="s">
        <v>166</v>
      </c>
      <c r="C46" s="71">
        <v>2.7E-2</v>
      </c>
      <c r="D46" s="74"/>
    </row>
    <row r="47" spans="1:4" s="67" customFormat="1" x14ac:dyDescent="0.35">
      <c r="A47" s="27">
        <v>32</v>
      </c>
      <c r="B47" s="76" t="s">
        <v>181</v>
      </c>
      <c r="C47" s="70">
        <f>C48</f>
        <v>1.534</v>
      </c>
      <c r="D47" s="73"/>
    </row>
    <row r="48" spans="1:4" s="67" customFormat="1" x14ac:dyDescent="0.35">
      <c r="A48" s="27">
        <v>33</v>
      </c>
      <c r="B48" s="80" t="s">
        <v>165</v>
      </c>
      <c r="C48" s="71">
        <v>1.534</v>
      </c>
      <c r="D48" s="74"/>
    </row>
    <row r="49" spans="1:4" s="67" customFormat="1" x14ac:dyDescent="0.35">
      <c r="A49" s="27">
        <v>34</v>
      </c>
      <c r="B49" s="76" t="s">
        <v>182</v>
      </c>
      <c r="C49" s="70">
        <f>C50</f>
        <v>3.3000000000000002E-2</v>
      </c>
      <c r="D49" s="73"/>
    </row>
    <row r="50" spans="1:4" s="67" customFormat="1" x14ac:dyDescent="0.35">
      <c r="A50" s="27">
        <v>35</v>
      </c>
      <c r="B50" s="80" t="s">
        <v>165</v>
      </c>
      <c r="C50" s="71">
        <v>3.3000000000000002E-2</v>
      </c>
      <c r="D50" s="74"/>
    </row>
    <row r="51" spans="1:4" s="67" customFormat="1" x14ac:dyDescent="0.35">
      <c r="A51" s="27">
        <v>36</v>
      </c>
      <c r="B51" s="76" t="s">
        <v>183</v>
      </c>
      <c r="C51" s="70">
        <f>C52</f>
        <v>0.8</v>
      </c>
      <c r="D51" s="73"/>
    </row>
    <row r="52" spans="1:4" s="67" customFormat="1" x14ac:dyDescent="0.35">
      <c r="A52" s="27">
        <v>37</v>
      </c>
      <c r="B52" s="80" t="s">
        <v>165</v>
      </c>
      <c r="C52" s="71">
        <v>0.8</v>
      </c>
      <c r="D52" s="74"/>
    </row>
    <row r="53" spans="1:4" s="67" customFormat="1" x14ac:dyDescent="0.35">
      <c r="A53" s="27">
        <v>38</v>
      </c>
      <c r="B53" s="76" t="s">
        <v>130</v>
      </c>
      <c r="C53" s="70">
        <f>C54</f>
        <v>6.9000000000000006E-2</v>
      </c>
      <c r="D53" s="73"/>
    </row>
    <row r="54" spans="1:4" s="67" customFormat="1" x14ac:dyDescent="0.35">
      <c r="A54" s="27">
        <v>39</v>
      </c>
      <c r="B54" s="80" t="s">
        <v>165</v>
      </c>
      <c r="C54" s="71">
        <v>6.9000000000000006E-2</v>
      </c>
      <c r="D54" s="74"/>
    </row>
    <row r="55" spans="1:4" s="67" customFormat="1" x14ac:dyDescent="0.35">
      <c r="A55" s="27">
        <v>40</v>
      </c>
      <c r="B55" s="76" t="s">
        <v>184</v>
      </c>
      <c r="C55" s="70">
        <f>C56</f>
        <v>1.1890000000000001</v>
      </c>
      <c r="D55" s="73"/>
    </row>
    <row r="56" spans="1:4" s="67" customFormat="1" x14ac:dyDescent="0.35">
      <c r="A56" s="27">
        <v>41</v>
      </c>
      <c r="B56" s="80" t="s">
        <v>165</v>
      </c>
      <c r="C56" s="71">
        <v>1.1890000000000001</v>
      </c>
      <c r="D56" s="74"/>
    </row>
    <row r="57" spans="1:4" s="67" customFormat="1" x14ac:dyDescent="0.35">
      <c r="A57" s="27">
        <v>42</v>
      </c>
      <c r="B57" s="87" t="s">
        <v>185</v>
      </c>
      <c r="C57" s="70">
        <f>C58</f>
        <v>11.178000000000001</v>
      </c>
      <c r="D57" s="73"/>
    </row>
    <row r="58" spans="1:4" s="67" customFormat="1" x14ac:dyDescent="0.35">
      <c r="A58" s="27">
        <v>43</v>
      </c>
      <c r="B58" s="80" t="s">
        <v>165</v>
      </c>
      <c r="C58" s="71">
        <v>11.178000000000001</v>
      </c>
      <c r="D58" s="74"/>
    </row>
    <row r="59" spans="1:4" s="67" customFormat="1" x14ac:dyDescent="0.35">
      <c r="A59" s="27">
        <v>44</v>
      </c>
      <c r="B59" s="16" t="s">
        <v>186</v>
      </c>
      <c r="C59" s="70">
        <f>C60</f>
        <v>0.91900000000000004</v>
      </c>
      <c r="D59" s="73"/>
    </row>
    <row r="60" spans="1:4" s="67" customFormat="1" x14ac:dyDescent="0.35">
      <c r="A60" s="27">
        <v>45</v>
      </c>
      <c r="B60" s="80" t="s">
        <v>165</v>
      </c>
      <c r="C60" s="71">
        <v>0.91900000000000004</v>
      </c>
      <c r="D60" s="74"/>
    </row>
    <row r="61" spans="1:4" s="67" customFormat="1" x14ac:dyDescent="0.35">
      <c r="A61" s="27">
        <v>46</v>
      </c>
      <c r="B61" s="16" t="s">
        <v>187</v>
      </c>
      <c r="C61" s="75">
        <f>C62</f>
        <v>8.6999999999999994E-2</v>
      </c>
      <c r="D61" s="79"/>
    </row>
    <row r="62" spans="1:4" s="67" customFormat="1" x14ac:dyDescent="0.35">
      <c r="A62" s="27">
        <v>47</v>
      </c>
      <c r="B62" s="80" t="s">
        <v>165</v>
      </c>
      <c r="C62" s="71">
        <v>8.6999999999999994E-2</v>
      </c>
      <c r="D62" s="78"/>
    </row>
    <row r="63" spans="1:4" s="67" customFormat="1" x14ac:dyDescent="0.35">
      <c r="A63" s="27">
        <v>48</v>
      </c>
      <c r="B63" s="16" t="s">
        <v>188</v>
      </c>
      <c r="C63" s="70">
        <f>C64</f>
        <v>2.1459999999999999</v>
      </c>
      <c r="D63" s="73"/>
    </row>
    <row r="64" spans="1:4" s="67" customFormat="1" x14ac:dyDescent="0.35">
      <c r="A64" s="27">
        <v>49</v>
      </c>
      <c r="B64" s="80" t="s">
        <v>165</v>
      </c>
      <c r="C64" s="71">
        <v>2.1459999999999999</v>
      </c>
      <c r="D64" s="74"/>
    </row>
    <row r="65" spans="1:4" s="67" customFormat="1" x14ac:dyDescent="0.35">
      <c r="A65" s="27"/>
      <c r="B65" s="16" t="s">
        <v>235</v>
      </c>
      <c r="C65" s="70">
        <v>0.623</v>
      </c>
      <c r="D65" s="74"/>
    </row>
    <row r="66" spans="1:4" s="67" customFormat="1" x14ac:dyDescent="0.35">
      <c r="A66" s="27">
        <v>50</v>
      </c>
      <c r="B66" s="16" t="s">
        <v>121</v>
      </c>
      <c r="C66" s="70">
        <f>C67</f>
        <v>0.623</v>
      </c>
      <c r="D66" s="73"/>
    </row>
    <row r="67" spans="1:4" s="67" customFormat="1" x14ac:dyDescent="0.35">
      <c r="A67" s="27">
        <v>51</v>
      </c>
      <c r="B67" s="80" t="s">
        <v>165</v>
      </c>
      <c r="C67" s="71">
        <v>0.623</v>
      </c>
      <c r="D67" s="74"/>
    </row>
    <row r="68" spans="1:4" s="67" customFormat="1" x14ac:dyDescent="0.35">
      <c r="A68" s="27"/>
      <c r="B68" s="16" t="s">
        <v>236</v>
      </c>
      <c r="C68" s="70">
        <v>504.40800000000002</v>
      </c>
      <c r="D68" s="74"/>
    </row>
    <row r="69" spans="1:4" s="67" customFormat="1" x14ac:dyDescent="0.35">
      <c r="A69" s="27"/>
      <c r="B69" s="69" t="s">
        <v>119</v>
      </c>
      <c r="C69" s="70">
        <f>SUM(C70:C71)</f>
        <v>504.40800000000002</v>
      </c>
      <c r="D69" s="74"/>
    </row>
    <row r="70" spans="1:4" s="67" customFormat="1" x14ac:dyDescent="0.35">
      <c r="A70" s="27"/>
      <c r="B70" s="80" t="s">
        <v>170</v>
      </c>
      <c r="C70" s="121">
        <v>303.85199999999998</v>
      </c>
      <c r="D70" s="74"/>
    </row>
    <row r="71" spans="1:4" s="67" customFormat="1" x14ac:dyDescent="0.35">
      <c r="A71" s="27"/>
      <c r="B71" s="80" t="s">
        <v>172</v>
      </c>
      <c r="C71" s="175">
        <v>200.55600000000001</v>
      </c>
      <c r="D71" s="71"/>
    </row>
    <row r="72" spans="1:4" x14ac:dyDescent="0.35">
      <c r="A72" s="27">
        <v>52</v>
      </c>
      <c r="B72" s="81" t="s">
        <v>189</v>
      </c>
      <c r="C72" s="82">
        <v>1444.1220000000001</v>
      </c>
      <c r="D72" s="82">
        <v>15.9</v>
      </c>
    </row>
    <row r="73" spans="1:4" ht="13.95" customHeight="1" x14ac:dyDescent="0.35">
      <c r="A73" s="67"/>
      <c r="B73" s="83"/>
      <c r="C73" s="84"/>
      <c r="D73" s="84"/>
    </row>
    <row r="74" spans="1:4" ht="13.95" customHeight="1" x14ac:dyDescent="0.35">
      <c r="A74" s="283" t="s">
        <v>161</v>
      </c>
      <c r="B74" s="283"/>
      <c r="C74" s="283"/>
      <c r="D74" s="283"/>
    </row>
    <row r="78" spans="1:4" x14ac:dyDescent="0.35">
      <c r="B78" s="67"/>
      <c r="C78" s="67"/>
      <c r="D78" s="67"/>
    </row>
  </sheetData>
  <mergeCells count="8">
    <mergeCell ref="A74:D74"/>
    <mergeCell ref="A3:D3"/>
    <mergeCell ref="A1:D1"/>
    <mergeCell ref="A2:D2"/>
    <mergeCell ref="A4:D4"/>
    <mergeCell ref="A6:A7"/>
    <mergeCell ref="B6:B7"/>
    <mergeCell ref="C6:D6"/>
  </mergeCells>
  <conditionalFormatting sqref="B57">
    <cfRule type="cellIs" dxfId="8" priority="10" stopIfTrue="1" operator="equal">
      <formula>0</formula>
    </cfRule>
  </conditionalFormatting>
  <conditionalFormatting sqref="B20">
    <cfRule type="cellIs" dxfId="7" priority="9" stopIfTrue="1" operator="equal">
      <formula>0</formula>
    </cfRule>
  </conditionalFormatting>
  <conditionalFormatting sqref="B38">
    <cfRule type="cellIs" dxfId="6" priority="7" stopIfTrue="1" operator="equal">
      <formula>0</formula>
    </cfRule>
  </conditionalFormatting>
  <conditionalFormatting sqref="B15">
    <cfRule type="cellIs" dxfId="5" priority="6" stopIfTrue="1" operator="equal">
      <formula>0</formula>
    </cfRule>
  </conditionalFormatting>
  <conditionalFormatting sqref="B25">
    <cfRule type="cellIs" dxfId="4" priority="5" stopIfTrue="1" operator="equal">
      <formula>0</formula>
    </cfRule>
  </conditionalFormatting>
  <conditionalFormatting sqref="B37">
    <cfRule type="cellIs" dxfId="3" priority="4" stopIfTrue="1" operator="equal">
      <formula>0</formula>
    </cfRule>
  </conditionalFormatting>
  <conditionalFormatting sqref="B43">
    <cfRule type="cellIs" dxfId="2" priority="3" stopIfTrue="1" operator="equal">
      <formula>0</formula>
    </cfRule>
  </conditionalFormatting>
  <conditionalFormatting sqref="B65">
    <cfRule type="cellIs" dxfId="1" priority="2" stopIfTrue="1" operator="equal">
      <formula>0</formula>
    </cfRule>
  </conditionalFormatting>
  <conditionalFormatting sqref="B68">
    <cfRule type="cellIs" dxfId="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14</vt:i4>
      </vt:variant>
    </vt:vector>
  </HeadingPairs>
  <TitlesOfParts>
    <vt:vector size="14" baseType="lpstr">
      <vt:lpstr>SUVESTINE</vt:lpstr>
      <vt:lpstr>1 priedas</vt:lpstr>
      <vt:lpstr>pajamų priedas</vt:lpstr>
      <vt:lpstr>2 priedas</vt:lpstr>
      <vt:lpstr>3 priedas</vt:lpstr>
      <vt:lpstr>4 priedas</vt:lpstr>
      <vt:lpstr>  5 priedas </vt:lpstr>
      <vt:lpstr> 6 priedas</vt:lpstr>
      <vt:lpstr> 7 priedas</vt:lpstr>
      <vt:lpstr> 8 priedas</vt:lpstr>
      <vt:lpstr> 9 priedas</vt:lpstr>
      <vt:lpstr>10 priedas</vt:lpstr>
      <vt:lpstr>11 priedas</vt:lpstr>
      <vt:lpstr>12 priedas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 Navickienė</dc:creator>
  <cp:keywords/>
  <dc:description/>
  <cp:lastModifiedBy>Regina Garadauskienė</cp:lastModifiedBy>
  <cp:revision/>
  <cp:lastPrinted>2022-01-31T13:07:54Z</cp:lastPrinted>
  <dcterms:created xsi:type="dcterms:W3CDTF">2018-12-03T11:55:49Z</dcterms:created>
  <dcterms:modified xsi:type="dcterms:W3CDTF">2022-02-01T07:24:58Z</dcterms:modified>
  <cp:category/>
  <cp:contentStatus/>
</cp:coreProperties>
</file>