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6.xml" ContentType="application/vnd.ms-excel.person+xml"/>
  <Override PartName="/xl/persons/person19.xml" ContentType="application/vnd.ms-excel.person+xml"/>
  <Override PartName="/xl/persons/person1.xml" ContentType="application/vnd.ms-excel.person+xml"/>
  <Override PartName="/xl/persons/person23.xml" ContentType="application/vnd.ms-excel.person+xml"/>
  <Override PartName="/xl/persons/person27.xml" ContentType="application/vnd.ms-excel.person+xml"/>
  <Override PartName="/xl/persons/person43.xml" ContentType="application/vnd.ms-excel.person+xml"/>
  <Override PartName="/xl/persons/person48.xml" ContentType="application/vnd.ms-excel.person+xml"/>
  <Override PartName="/xl/persons/person57.xml" ContentType="application/vnd.ms-excel.person+xml"/>
  <Override PartName="/xl/persons/person14.xml" ContentType="application/vnd.ms-excel.person+xml"/>
  <Override PartName="/xl/persons/person31.xml" ContentType="application/vnd.ms-excel.person+xml"/>
  <Override PartName="/xl/persons/person35.xml" ContentType="application/vnd.ms-excel.person+xml"/>
  <Override PartName="/xl/persons/person51.xml" ContentType="application/vnd.ms-excel.person+xml"/>
  <Override PartName="/xl/persons/person9.xml" ContentType="application/vnd.ms-excel.person+xml"/>
  <Override PartName="/xl/persons/person22.xml" ContentType="application/vnd.ms-excel.person+xml"/>
  <Override PartName="/xl/persons/person4.xml" ContentType="application/vnd.ms-excel.person+xml"/>
  <Override PartName="/xl/persons/person12.xml" ContentType="application/vnd.ms-excel.person+xml"/>
  <Override PartName="/xl/persons/person17.xml" ContentType="application/vnd.ms-excel.person+xml"/>
  <Override PartName="/xl/persons/person26.xml" ContentType="application/vnd.ms-excel.person+xml"/>
  <Override PartName="/xl/persons/person34.xml" ContentType="application/vnd.ms-excel.person+xml"/>
  <Override PartName="/xl/persons/person38.xml" ContentType="application/vnd.ms-excel.person+xml"/>
  <Override PartName="/xl/persons/person46.xml" ContentType="application/vnd.ms-excel.person+xml"/>
  <Override PartName="/xl/persons/person54.xml" ContentType="application/vnd.ms-excel.person+xml"/>
  <Override PartName="/xl/persons/person59.xml" ContentType="application/vnd.ms-excel.person+xml"/>
  <Override PartName="/xl/persons/person40.xml" ContentType="application/vnd.ms-excel.person+xml"/>
  <Override PartName="/xl/persons/person39.xml" ContentType="application/vnd.ms-excel.person+xml"/>
  <Override PartName="/xl/persons/person3.xml" ContentType="application/vnd.ms-excel.person+xml"/>
  <Override PartName="/xl/persons/person8.xml" ContentType="application/vnd.ms-excel.person+xml"/>
  <Override PartName="/xl/persons/person16.xml" ContentType="application/vnd.ms-excel.person+xml"/>
  <Override PartName="/xl/persons/person30.xml" ContentType="application/vnd.ms-excel.person+xml"/>
  <Override PartName="/xl/persons/person2.xml" ContentType="application/vnd.ms-excel.person+xml"/>
  <Override PartName="/xl/persons/person.xml" ContentType="application/vnd.ms-excel.person+xml"/>
  <Override PartName="/xl/persons/person55.xml" ContentType="application/vnd.ms-excel.person+xml"/>
  <Override PartName="/xl/persons/person47.xml" ContentType="application/vnd.ms-excel.person+xml"/>
  <Override PartName="/xl/persons/person41.xml" ContentType="application/vnd.ms-excel.person+xml"/>
  <Override PartName="/xl/persons/person10.xml" ContentType="application/vnd.ms-excel.person+xml"/>
  <Override PartName="/xl/persons/person25.xml" ContentType="application/vnd.ms-excel.person+xml"/>
  <Override PartName="/xl/persons/person33.xml" ContentType="application/vnd.ms-excel.person+xml"/>
  <Override PartName="/xl/persons/person20.xml" ContentType="application/vnd.ms-excel.person+xml"/>
  <Override PartName="/xl/persons/person15.xml" ContentType="application/vnd.ms-excel.person+xml"/>
  <Override PartName="/xl/persons/person11.xml" ContentType="application/vnd.ms-excel.person+xml"/>
  <Override PartName="/xl/persons/person7.xml" ContentType="application/vnd.ms-excel.person+xml"/>
  <Override PartName="/xl/persons/person24.xml" ContentType="application/vnd.ms-excel.person+xml"/>
  <Override PartName="/xl/persons/person29.xml" ContentType="application/vnd.ms-excel.person+xml"/>
  <Override PartName="/xl/persons/person37.xml" ContentType="application/vnd.ms-excel.person+xml"/>
  <Override PartName="/xl/persons/person45.xml" ContentType="application/vnd.ms-excel.person+xml"/>
  <Override PartName="/xl/persons/person50.xml" ContentType="application/vnd.ms-excel.person+xml"/>
  <Override PartName="/xl/persons/person56.xml" ContentType="application/vnd.ms-excel.person+xml"/>
  <Override PartName="/xl/persons/person32.xml" ContentType="application/vnd.ms-excel.person+xml"/>
  <Override PartName="/xl/persons/person53.xml" ContentType="application/vnd.ms-excel.person+xml"/>
  <Override PartName="/xl/persons/person49.xml" ContentType="application/vnd.ms-excel.person+xml"/>
  <Override PartName="/xl/persons/person42.xml" ContentType="application/vnd.ms-excel.person+xml"/>
  <Override PartName="/xl/persons/person28.xml" ContentType="application/vnd.ms-excel.person+xml"/>
  <Override PartName="/xl/persons/person5.xml" ContentType="application/vnd.ms-excel.person+xml"/>
  <Override PartName="/xl/persons/person13.xml" ContentType="application/vnd.ms-excel.person+xml"/>
  <Override PartName="/xl/persons/person18.xml" ContentType="application/vnd.ms-excel.person+xml"/>
  <Override PartName="/xl/persons/person58.xml" ContentType="application/vnd.ms-excel.person+xml"/>
  <Override PartName="/xl/persons/person52.xml" ContentType="application/vnd.ms-excel.person+xml"/>
  <Override PartName="/xl/persons/person44.xml" ContentType="application/vnd.ms-excel.person+xml"/>
  <Override PartName="/xl/persons/person36.xml" ContentType="application/vnd.ms-excel.person+xml"/>
  <Override PartName="/xl/persons/person0.xml" ContentType="application/vnd.ms-excel.person+xml"/>
  <Override PartName="/xl/persons/person21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akediene\Desktop\2023_biudžetas\"/>
    </mc:Choice>
  </mc:AlternateContent>
  <xr:revisionPtr revIDLastSave="0" documentId="8_{B9EA6F5F-C37D-4209-AD5E-D80704C03296}" xr6:coauthVersionLast="47" xr6:coauthVersionMax="47" xr10:uidLastSave="{00000000-0000-0000-0000-000000000000}"/>
  <bookViews>
    <workbookView xWindow="-108" yWindow="-108" windowWidth="23256" windowHeight="12576" firstSheet="2" activeTab="2" xr2:uid="{00000000-000D-0000-FFFF-FFFF00000000}"/>
  </bookViews>
  <sheets>
    <sheet name="SUVESTINE" sheetId="17" state="hidden" r:id="rId1"/>
    <sheet name="1 priedas" sheetId="14" state="hidden" r:id="rId2"/>
    <sheet name="pajamų priedas" sheetId="16" r:id="rId3"/>
    <sheet name="2 priedas" sheetId="15" r:id="rId4"/>
    <sheet name="3 priedas" sheetId="4" r:id="rId5"/>
    <sheet name="  4 priedas " sheetId="5" r:id="rId6"/>
    <sheet name="5 priedas" sheetId="19" r:id="rId7"/>
    <sheet name=" 6 priedas" sheetId="7" r:id="rId8"/>
    <sheet name=" 7 priedas" sheetId="8" r:id="rId9"/>
    <sheet name=" 8 priedas" sheetId="9" r:id="rId10"/>
    <sheet name="9 priedas" sheetId="12" r:id="rId11"/>
    <sheet name="10 priedas" sheetId="10" r:id="rId12"/>
    <sheet name="11 priedas" sheetId="11" r:id="rId13"/>
  </sheets>
  <calcPr calcId="181029"/>
</workbook>
</file>

<file path=xl/calcChain.xml><?xml version="1.0" encoding="utf-8"?>
<calcChain xmlns="http://schemas.openxmlformats.org/spreadsheetml/2006/main">
  <c r="C9" i="10" l="1"/>
  <c r="D12" i="12"/>
  <c r="D9" i="12" s="1"/>
  <c r="D15" i="12" s="1"/>
  <c r="C12" i="12"/>
  <c r="E11" i="17"/>
  <c r="D9" i="7"/>
  <c r="C9" i="7"/>
  <c r="C10" i="12"/>
  <c r="D9" i="11"/>
  <c r="C9" i="11"/>
  <c r="G42" i="16"/>
  <c r="C9" i="8"/>
  <c r="D63" i="11"/>
  <c r="C63" i="11"/>
  <c r="C61" i="11"/>
  <c r="C39" i="11"/>
  <c r="D9" i="8"/>
  <c r="C9" i="12" l="1"/>
  <c r="C15" i="12" s="1"/>
  <c r="D36" i="19"/>
  <c r="C36" i="19"/>
  <c r="C59" i="11" l="1"/>
  <c r="D20" i="11"/>
  <c r="C20" i="11"/>
  <c r="D31" i="11"/>
  <c r="C50" i="11"/>
  <c r="D47" i="11"/>
  <c r="C47" i="11"/>
  <c r="D36" i="11"/>
  <c r="C36" i="11"/>
  <c r="D33" i="5" l="1"/>
  <c r="C33" i="5"/>
  <c r="C25" i="8"/>
  <c r="G52" i="16" l="1"/>
  <c r="G51" i="16"/>
  <c r="D27" i="5"/>
  <c r="C27" i="5"/>
  <c r="E2" i="17" l="1"/>
  <c r="E6" i="17"/>
  <c r="E10" i="17"/>
  <c r="E9" i="17"/>
  <c r="E8" i="17"/>
  <c r="E7" i="17"/>
  <c r="D23" i="19" l="1"/>
  <c r="C23" i="19"/>
  <c r="D20" i="19"/>
  <c r="C20" i="19"/>
  <c r="D17" i="19"/>
  <c r="C17" i="19"/>
  <c r="D14" i="19"/>
  <c r="C14" i="19"/>
  <c r="D11" i="19"/>
  <c r="C11" i="19"/>
  <c r="D8" i="19"/>
  <c r="C8" i="19"/>
  <c r="D42" i="19" l="1"/>
  <c r="C4" i="17" s="1"/>
  <c r="C42" i="19"/>
  <c r="B4" i="17" s="1"/>
  <c r="E4" i="17" s="1"/>
  <c r="C27" i="11"/>
  <c r="D25" i="11" l="1"/>
  <c r="D9" i="5"/>
  <c r="C9" i="17"/>
  <c r="D27" i="8"/>
  <c r="D22" i="7" l="1"/>
  <c r="D20" i="7"/>
  <c r="G18" i="16"/>
  <c r="G17" i="16" s="1"/>
  <c r="G40" i="16"/>
  <c r="G36" i="16"/>
  <c r="G35" i="16"/>
  <c r="G27" i="16"/>
  <c r="G23" i="16"/>
  <c r="G15" i="16"/>
  <c r="G11" i="16"/>
  <c r="G9" i="16"/>
  <c r="C20" i="7"/>
  <c r="C22" i="7"/>
  <c r="D24" i="7" l="1"/>
  <c r="C5" i="17" s="1"/>
  <c r="G22" i="16"/>
  <c r="G8" i="16"/>
  <c r="C57" i="11"/>
  <c r="C55" i="11"/>
  <c r="C53" i="11"/>
  <c r="C45" i="11"/>
  <c r="C43" i="11"/>
  <c r="C41" i="11"/>
  <c r="C33" i="11"/>
  <c r="C31" i="11"/>
  <c r="C25" i="11"/>
  <c r="C22" i="11"/>
  <c r="G39" i="16" l="1"/>
  <c r="G54" i="16" s="1"/>
  <c r="D65" i="11"/>
  <c r="C11" i="17" s="1"/>
  <c r="C65" i="11"/>
  <c r="C27" i="8"/>
  <c r="C18" i="7"/>
  <c r="C24" i="7" s="1"/>
  <c r="G59" i="14"/>
  <c r="C6" i="17"/>
  <c r="B11" i="17" l="1"/>
  <c r="B14" i="17"/>
  <c r="B15" i="17"/>
  <c r="B5" i="17"/>
  <c r="E5" i="17" s="1"/>
  <c r="I5" i="17" s="1"/>
  <c r="B6" i="17"/>
  <c r="C9" i="5"/>
  <c r="D9" i="10"/>
  <c r="D14" i="10" s="1"/>
  <c r="C10" i="17" s="1"/>
  <c r="E14" i="17" l="1"/>
  <c r="K5" i="17"/>
  <c r="G58" i="14"/>
  <c r="G57" i="14"/>
  <c r="G56" i="14"/>
  <c r="C14" i="15"/>
  <c r="F38" i="15"/>
  <c r="E38" i="15"/>
  <c r="D38" i="15"/>
  <c r="C37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3" i="15"/>
  <c r="F35" i="9"/>
  <c r="C8" i="17" s="1"/>
  <c r="E35" i="9"/>
  <c r="B8" i="17" s="1"/>
  <c r="D35" i="9"/>
  <c r="C7" i="17" s="1"/>
  <c r="C35" i="9"/>
  <c r="B7" i="17" s="1"/>
  <c r="C36" i="5"/>
  <c r="D36" i="5"/>
  <c r="D38" i="5" s="1"/>
  <c r="D35" i="4"/>
  <c r="C2" i="17" s="1"/>
  <c r="G48" i="14"/>
  <c r="G60" i="14" s="1"/>
  <c r="G41" i="14"/>
  <c r="G40" i="14"/>
  <c r="G32" i="14"/>
  <c r="G28" i="14"/>
  <c r="G16" i="14"/>
  <c r="G24" i="14"/>
  <c r="G20" i="14"/>
  <c r="G12" i="14"/>
  <c r="G46" i="14"/>
  <c r="G10" i="14"/>
  <c r="G55" i="14" s="1"/>
  <c r="B9" i="17"/>
  <c r="C35" i="4" l="1"/>
  <c r="B2" i="17" s="1"/>
  <c r="C38" i="5"/>
  <c r="C3" i="17"/>
  <c r="C12" i="17" s="1"/>
  <c r="C14" i="10"/>
  <c r="B10" i="17" s="1"/>
  <c r="G27" i="14"/>
  <c r="G19" i="14"/>
  <c r="G18" i="14" s="1"/>
  <c r="G45" i="14"/>
  <c r="G9" i="14"/>
  <c r="C38" i="15"/>
  <c r="C17" i="17" l="1"/>
  <c r="G2" i="17"/>
  <c r="B3" i="17"/>
  <c r="G44" i="14"/>
  <c r="G53" i="14" s="1"/>
  <c r="B12" i="17" l="1"/>
  <c r="B13" i="17" s="1"/>
  <c r="E3" i="17"/>
  <c r="B17" i="17"/>
  <c r="B20" i="17" s="1"/>
  <c r="E12" i="17" l="1"/>
  <c r="G12" i="17" s="1"/>
  <c r="E13" i="17"/>
  <c r="E15" i="17" s="1"/>
</calcChain>
</file>

<file path=xl/sharedStrings.xml><?xml version="1.0" encoding="utf-8"?>
<sst xmlns="http://schemas.openxmlformats.org/spreadsheetml/2006/main" count="482" uniqueCount="280">
  <si>
    <t xml:space="preserve">                                                 Palangos miesto savivaldybės tarybos</t>
  </si>
  <si>
    <t xml:space="preserve">                                                 2022 m. vasario    d. sprendimo Nr. T2-</t>
  </si>
  <si>
    <t xml:space="preserve">                                                 1 priedas</t>
  </si>
  <si>
    <t>PALANGOS MIESTO SAVIVALDYBĖS 2022 METŲ BIUDŽETO PAJAMŲ PLANAS</t>
  </si>
  <si>
    <t>Eil. Nr.</t>
  </si>
  <si>
    <t>Pajamų pavadinimas</t>
  </si>
  <si>
    <t>Pajamos,        tūkst. Eur</t>
  </si>
  <si>
    <t xml:space="preserve">MOKESČIAI </t>
  </si>
  <si>
    <t>Pajamų ir pelno mokesčiai</t>
  </si>
  <si>
    <t xml:space="preserve">Gyventojų pajamų mokestis </t>
  </si>
  <si>
    <t>Turto mokesčiai</t>
  </si>
  <si>
    <t>Žemės mokestis</t>
  </si>
  <si>
    <t>Paveldimo turto mokestis</t>
  </si>
  <si>
    <t>Nekilnojamojo turto mokestis</t>
  </si>
  <si>
    <t>Prekių ir paslaugų mokesčiai</t>
  </si>
  <si>
    <t>Mokesčiai už aplinkos teršimą</t>
  </si>
  <si>
    <t>DOTACIJOS</t>
  </si>
  <si>
    <t xml:space="preserve">Dotacijos iš kitų valdžios sektoriaus subjektų </t>
  </si>
  <si>
    <t>Dotacijos iš kitų valdžios sektoriaus subjektų einamiesiems tikslams</t>
  </si>
  <si>
    <t>Speciali tikslinė dotacija savivaldybėms einamiesiems tikslams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</si>
  <si>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</si>
  <si>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</si>
  <si>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</t>
  </si>
  <si>
    <t>Dotacija savivaldybėms iš Europos Sąjungos, kitos tarptautinės finansinės paramos ir bendrojo finansavimo lėšų turtui įsigyti</t>
  </si>
  <si>
    <t>Kitos dotacijos turtui įsigyti</t>
  </si>
  <si>
    <t>KITOS PAJAMOS</t>
  </si>
  <si>
    <t>Turto pajamos</t>
  </si>
  <si>
    <t xml:space="preserve">Nuomos mokestis už valstybinę žemę </t>
  </si>
  <si>
    <t xml:space="preserve">Palūkanos </t>
  </si>
  <si>
    <t>Mokesčiai už valstybinius gamtos išteklius</t>
  </si>
  <si>
    <t>Pajamos už prekes ir paslaugas</t>
  </si>
  <si>
    <t>Biudžetinių įstaigų pajamos už prekes ir paslaugas</t>
  </si>
  <si>
    <t>Pajamos už ilgalaikio ir trumpalaikio materialiojo turto nuomą</t>
  </si>
  <si>
    <t>Įmokos už išlaikymą švietimo, socialinės apsaugos ir kitose įstaigose</t>
  </si>
  <si>
    <t>Valstybės rinkliava</t>
  </si>
  <si>
    <t>Vietinė rinkliava</t>
  </si>
  <si>
    <t>Pajamos iš baudų, konfiskuoto turto ir kitų netesybų</t>
  </si>
  <si>
    <t>Kitos neišvardytos pajamos</t>
  </si>
  <si>
    <t>MATERIALIOJO IR NEMATERIALIOJO TURTO REALIZAVIMO PAJAMOS</t>
  </si>
  <si>
    <t>Ilgalaikio materialiojo turto realizavimo pajamos</t>
  </si>
  <si>
    <t>Žemės realizavimo pajamos</t>
  </si>
  <si>
    <t>Pastatų ir statinių realizavimo pajamos</t>
  </si>
  <si>
    <t>BIUDŽETO PAJAMOS, IŠ VISO</t>
  </si>
  <si>
    <t xml:space="preserve">tame tarpe prognozuojamos pajamos  pagal Lietuvos Respublikos 2022 metų valstybės biudžeto ir savivaldybių biudžetų finansinių rodiklių patvirtinimo įstatymą (2+4+21+22+28+30+31) </t>
  </si>
  <si>
    <t>FINANSINIŲ ĮSIPAREIGOJIMŲ PRISIĖMIMO PAJAMOS (SKOLINIMASIS)</t>
  </si>
  <si>
    <t>Ilgalaikės paskolos (gautos)</t>
  </si>
  <si>
    <t>Metų pradžios lėšų likutis</t>
  </si>
  <si>
    <t>*savivaldybės biudžeto lėšų likutis</t>
  </si>
  <si>
    <t>*tikslinės paskirties programų lėšų likutis</t>
  </si>
  <si>
    <t>*biudžetinių įstaigų pajamų lėšų likutis</t>
  </si>
  <si>
    <t>*Europos Sąjungos finansinės paramos lėšų likutis</t>
  </si>
  <si>
    <t>VISO</t>
  </si>
  <si>
    <t>______________________________</t>
  </si>
  <si>
    <t>SB</t>
  </si>
  <si>
    <t>S</t>
  </si>
  <si>
    <t>N</t>
  </si>
  <si>
    <t>I</t>
  </si>
  <si>
    <t>ES</t>
  </si>
  <si>
    <t>L</t>
  </si>
  <si>
    <t>D</t>
  </si>
  <si>
    <t>MK</t>
  </si>
  <si>
    <t>C</t>
  </si>
  <si>
    <t>Speciali tikslinė dotacija savivaldybėms</t>
  </si>
  <si>
    <t xml:space="preserve">Dotacija savivaldybėms iš Europos Sąjungos, kitos tarptautinės finansinės paramos ir bendrojo finansavimo lėšų </t>
  </si>
  <si>
    <t xml:space="preserve">Kitos dotacijos </t>
  </si>
  <si>
    <t xml:space="preserve">BIUDŽETINIŲ ĮSTAIGŲ PAJAMŲ ĮMOKOS </t>
  </si>
  <si>
    <t>Įstaigų pavadinimas</t>
  </si>
  <si>
    <t>Iš viso, tūkst. Eur</t>
  </si>
  <si>
    <t>iš jų</t>
  </si>
  <si>
    <t>įmokos už išlaikymą švietimo, socialinės apsaugos ir kitose įstaigose</t>
  </si>
  <si>
    <t>pajamos už prekes ir paslaugas</t>
  </si>
  <si>
    <t>pajamos už ilgalaikio ir trumpalaikio materialiojo turto nuomą</t>
  </si>
  <si>
    <t>Palangos miesto savivaldybės administracija</t>
  </si>
  <si>
    <t>Palangos miesto rinkliavų centras</t>
  </si>
  <si>
    <t xml:space="preserve">Palangos miesto botanikos parkas </t>
  </si>
  <si>
    <t>Palangos investicijų valdymas</t>
  </si>
  <si>
    <t>Palangos turizmo informacijos centras</t>
  </si>
  <si>
    <t>Palangos miesto savivaldybės visuomenės sveikatos biuras</t>
  </si>
  <si>
    <t xml:space="preserve">Palangos miesto savivaldybės viešoji biblioteka </t>
  </si>
  <si>
    <t>Palangos kurorto muziejus</t>
  </si>
  <si>
    <t xml:space="preserve">Palangos kultūros ir jaunimo centras </t>
  </si>
  <si>
    <t xml:space="preserve">Palangos lopšelis-darželis „Sigutė“ </t>
  </si>
  <si>
    <t>Palangos lopšelis-darželis „Ąžuoliukas“</t>
  </si>
  <si>
    <t xml:space="preserve">Palangos lopšelis-darželis „Žilvinas“   </t>
  </si>
  <si>
    <t xml:space="preserve">Palangos lopšelis-darželis „Nykštukas“ </t>
  </si>
  <si>
    <t xml:space="preserve">Palangos lopšelis-darželis „Gintarėlis“ </t>
  </si>
  <si>
    <t xml:space="preserve">Palangos lopšelis-darželis „Pasaka“ </t>
  </si>
  <si>
    <t xml:space="preserve">Palangos pradinė mokykla </t>
  </si>
  <si>
    <t xml:space="preserve">Palangos Šventosios pagrindinė mokykla </t>
  </si>
  <si>
    <t xml:space="preserve">Palangos senoji gimnazija    </t>
  </si>
  <si>
    <t xml:space="preserve">Palangos ,,Baltijos“ pagrindinė mokykla </t>
  </si>
  <si>
    <t>Palangos Vlado Jurgučio progimnazija</t>
  </si>
  <si>
    <t xml:space="preserve">Palangos sporto centras  </t>
  </si>
  <si>
    <t>Palangos Stasio Vainiūno meno mokykla</t>
  </si>
  <si>
    <t>Palangos švietimo pagalbos tarnyba</t>
  </si>
  <si>
    <t xml:space="preserve">Palangos miesto globos namai </t>
  </si>
  <si>
    <t>Palangos socialinių paslaugų centras</t>
  </si>
  <si>
    <t>IŠ VISO</t>
  </si>
  <si>
    <t>____________________________________</t>
  </si>
  <si>
    <t>Asignavimų valdytojas</t>
  </si>
  <si>
    <t>Asignavimai, tūkst. Eur</t>
  </si>
  <si>
    <t>Iš viso</t>
  </si>
  <si>
    <t>iš jų darbo užmokesčiui</t>
  </si>
  <si>
    <t>Palangos miesto savivaldybės kontrolės ir audito tarnyba</t>
  </si>
  <si>
    <t xml:space="preserve">Palangos miesto rinkliavų centras </t>
  </si>
  <si>
    <t>Palangos miesto botanikos parkas</t>
  </si>
  <si>
    <t xml:space="preserve">Palangos kultūros ir jaunimo centras  </t>
  </si>
  <si>
    <t xml:space="preserve">Palangos lopšelis-darželis „Ąžuoliukas“ </t>
  </si>
  <si>
    <t xml:space="preserve">Palangos lopšelis-darželis „Žilvinas“ </t>
  </si>
  <si>
    <t>Palangos Šventosios pagrindinė mokykla</t>
  </si>
  <si>
    <t xml:space="preserve">Palangos senoji gimnazija </t>
  </si>
  <si>
    <t xml:space="preserve">Palangos moksleivių klubas </t>
  </si>
  <si>
    <t xml:space="preserve">Palangos sporto centras </t>
  </si>
  <si>
    <t xml:space="preserve">Palangos Stasio Vainiūno meno mokykla </t>
  </si>
  <si>
    <t>IŠ VISO ASIGNAVIMŲ</t>
  </si>
  <si>
    <t>Palangos miesto savivaldybės administracija - iš viso, iš jų:</t>
  </si>
  <si>
    <t>Valstybės garantuojamai pirminei teisinei pagalbai teikti</t>
  </si>
  <si>
    <t>Savivaldybėms priskirtiems archyviniams dokumentams tvarkyti</t>
  </si>
  <si>
    <t>Jaunimo teisių apsaugai</t>
  </si>
  <si>
    <t>Valstybinės kalbos vartojimo ir taisyklingumo kontrolei</t>
  </si>
  <si>
    <t>Civilinės būklės aktams registruoti</t>
  </si>
  <si>
    <t>Gyventojų registrui tvarkyti ir duomenims valstybės registrams teikti</t>
  </si>
  <si>
    <t>Gyvenamosios vietos deklaravimo duomenų ir gyvenamosios vietos neturinčių asmenų apskaitos duomenims tvarkyti</t>
  </si>
  <si>
    <t>Duomenims į Suteiktos valstybės pagalbos ir nereikšmingos pagalbos registrą teikti</t>
  </si>
  <si>
    <t>Dalyvauti rengiant ir vykdant mobilizaciją, demobilizaciją, priimančios šalies paramą</t>
  </si>
  <si>
    <t>Civilinės saugos organizavimui</t>
  </si>
  <si>
    <t>Savivaldybėms priskirtos valstybinės žemės ir kito valstybės turto valdymui, naudojimui ir disponavimui juo patikėjimo teise</t>
  </si>
  <si>
    <t>Savivaldybių patvirtintoms užimtumo didinimo programoms įgyvendinti</t>
  </si>
  <si>
    <t>Būsto nuomos mokesčio daliai kompensuoti</t>
  </si>
  <si>
    <t>Valstybei nuosavybės teise priklausančių melioracijos ir hidrotechnikos statinių valdymui ir naudojimui patikėjimo teise</t>
  </si>
  <si>
    <t>Žemės ūkio funkcijoms atlikti</t>
  </si>
  <si>
    <t>Koordinuotai teikiamų švietimo pagalbos, socialinių ir sveikatos priežiūros paslaugų vaikams ir jų tėvams (globėjams, rūpintojams) teikimo užtikrinimas</t>
  </si>
  <si>
    <t>Socialinės apsaugos priemonėms - iš viso, iš jų:</t>
  </si>
  <si>
    <t>Socialinėms išmokoms ir kompensacijoms skaičiuoti ir mokėti</t>
  </si>
  <si>
    <t>Socialinei paramai mokiniams</t>
  </si>
  <si>
    <t>Socialinėms paslaugoms</t>
  </si>
  <si>
    <t>Neveiksnių asmenų būklės peržiūrėjimui</t>
  </si>
  <si>
    <t>Savivaldybės erdvinių duomenų rinkiniams tvarkyti, organizuoti ir vykdyti</t>
  </si>
  <si>
    <t>Palangos miesto savivaldybės visuomenės sveikatos biuras - iš viso, iš jų:</t>
  </si>
  <si>
    <t>Plėtoti visuomenės psichikos sveikatos paslaugų prieinamumą bei ankstyvojo savižudybių atpažinimo ir kompleksinės pagalbos teikimo sistemą</t>
  </si>
  <si>
    <t>Palangos socialinių paslaugų centras - iš viso, iš jų:</t>
  </si>
  <si>
    <t>Socialinėms paslaugoms  - socialinei priežiūrai socialinės rizikos šeimoms</t>
  </si>
  <si>
    <t>_______________________</t>
  </si>
  <si>
    <t xml:space="preserve">Palangos lopšelis-darželis „Sigutė“- iš viso, iš jų: </t>
  </si>
  <si>
    <t>ikimokyklinis ugdymas</t>
  </si>
  <si>
    <t>priešmokyklinis ugdymas</t>
  </si>
  <si>
    <t xml:space="preserve">Palangos lopšelis-darželis „Ąžuoliukas“ - iš viso, iš jų: </t>
  </si>
  <si>
    <t xml:space="preserve">Palangos lopšelis-darželis „Žilvinas“ - iš viso, iš jų: </t>
  </si>
  <si>
    <t>Palangos lopšelis-darželis „Nykštukas“ - iš viso, iš jų:</t>
  </si>
  <si>
    <t>Palangos lopšelis-darželis „Gintarėlis“ - iš viso, iš jų:</t>
  </si>
  <si>
    <t xml:space="preserve">Palangos lopšelis-darželis „Pasaka“ - iš viso, iš jų: </t>
  </si>
  <si>
    <t xml:space="preserve">Palangos pradinė mokykla - iš viso, iš jų: </t>
  </si>
  <si>
    <t>skaitmeninio ugdymo plėtra</t>
  </si>
  <si>
    <t xml:space="preserve">Palangos Šventosios pagrindinė mokykla - iš viso, iš jų: </t>
  </si>
  <si>
    <t xml:space="preserve">Palangos senoji gimnazija - iš viso, iš jų: </t>
  </si>
  <si>
    <t xml:space="preserve">Palangos Vlado Jurgučio progimnazija - iš viso, iš jų: </t>
  </si>
  <si>
    <t xml:space="preserve">Palangos ,,Baltijos“ pagrindinė mokykla - iš viso, iš jų: </t>
  </si>
  <si>
    <t xml:space="preserve">Palangos sanatorinė mokykla - iš viso, iš jų: </t>
  </si>
  <si>
    <t>bendrasis ugdymas</t>
  </si>
  <si>
    <t>_____________________________________</t>
  </si>
  <si>
    <t>Atliekų prevencijos ir tvarkymo programai</t>
  </si>
  <si>
    <t>Neformaliojo vaikų švietimo paslaugų plėtrai</t>
  </si>
  <si>
    <t>Palangos miesto savivaldybės viešoji biblioteka - iš viso, iš jų:</t>
  </si>
  <si>
    <t>Savivaldybės viešosios bibliotekos bibliotekų fondo papildymui</t>
  </si>
  <si>
    <t>Palangos sanatorinė mokykla - iš viso, iš jų:</t>
  </si>
  <si>
    <t>Mokykloms (klasėms), skirtoms mokiniams, turintiems specialiųjų ugdymosi poreikių, išlaikyti</t>
  </si>
  <si>
    <t>____________________________</t>
  </si>
  <si>
    <t>2</t>
  </si>
  <si>
    <t>3</t>
  </si>
  <si>
    <t>4</t>
  </si>
  <si>
    <t>Darnaus judumo priemonių diegimui Palangos mieste</t>
  </si>
  <si>
    <t xml:space="preserve">Potvynių rizikos valdymas Palangos mieste                                                                                                                                                                                        </t>
  </si>
  <si>
    <t xml:space="preserve">Istorijos ir kultūrinio paveldo išsaugojimas Baltijos jūros regione                                                     </t>
  </si>
  <si>
    <t xml:space="preserve">Gintaro krantas - tarpregioninio kultūrinio ir pažintinio turizmo plėtra                                                                                                                                         </t>
  </si>
  <si>
    <t xml:space="preserve">Paveldo objektų pasiekiamumo dviračiais didinimas                                                                                                                                                                  </t>
  </si>
  <si>
    <t>Komunalinių atliekų tvarkymo infrastruktūros plėtrai</t>
  </si>
  <si>
    <t xml:space="preserve">Gerovės konsultantų modelio įdiegimas Palangos miesto savivaldybėje                                                                                                                                                                                         </t>
  </si>
  <si>
    <t xml:space="preserve">Kompleksinių paslaugų šeimai organizavimas ir teikimas                                                                                                                                                                                                      </t>
  </si>
  <si>
    <t xml:space="preserve">Šventosios jūrų uosto plėtra                                                                                                                                                                                                                                </t>
  </si>
  <si>
    <t xml:space="preserve">Budinčio globotojo, globėjų veiklos organizavimas                                                                                                                                                                                                           </t>
  </si>
  <si>
    <t>_________________________</t>
  </si>
  <si>
    <t>Asignavimai iš pajamų už prekes ir paslaugas, tūkst. Eur</t>
  </si>
  <si>
    <t xml:space="preserve">Asignavimai iš pajamų už ilgalaikio ir trumpalaikio materialiojo turto nuomą, tūkst. Eur </t>
  </si>
  <si>
    <t>______________________________________</t>
  </si>
  <si>
    <t xml:space="preserve">Palangos miesto savivaldybės administracija - iš viso, iš jų: </t>
  </si>
  <si>
    <t>______________________</t>
  </si>
  <si>
    <t>iš pajamų įmokų už prekes ir paslaugas</t>
  </si>
  <si>
    <t>iš pajamų įmokų už turto nuomą</t>
  </si>
  <si>
    <t>iš Aplinkos apsaugos rėmimo specialiosios programos lėšų likučio</t>
  </si>
  <si>
    <t>iš lėšų už privatizuotas gyvenamąsias ir kitas patalpas</t>
  </si>
  <si>
    <t>iš vietinės rinkliavos už komunalinių atliekų surinkimą ir tvarkymą</t>
  </si>
  <si>
    <t>iš valstybinės žemės pardavimo lėšų</t>
  </si>
  <si>
    <t>iš Europos Sąjungos finansinės paramos fondų lėšų</t>
  </si>
  <si>
    <t>iš infrastruktūros plėtros įmokų</t>
  </si>
  <si>
    <t>Palangos miesto rinkliavų centras - iš viso, iš jų:</t>
  </si>
  <si>
    <t>Palangos miesto botanikos parkas - iš viso, iš jų:</t>
  </si>
  <si>
    <t>Palangos investicijų valdymas - iš viso, iš jų:</t>
  </si>
  <si>
    <t>Palangos turizmo informacijos centras - iš viso, iš jų:</t>
  </si>
  <si>
    <t>Palangos kultūros ir jaunimo centras - iš viso, iš jų:</t>
  </si>
  <si>
    <t>Palangos kurorto muziejus - iš viso, iš jų:</t>
  </si>
  <si>
    <t>Palangos lopšelis-darželis „Ąžuoliukas“ - iš viso, iš jų:</t>
  </si>
  <si>
    <t>Palangos lopšelis-darželis „Sigutė“ - iš viso, iš jų:</t>
  </si>
  <si>
    <t xml:space="preserve">Palangos lopšelis-darželis „Žilvinas“ - iš viso, iš jų:  </t>
  </si>
  <si>
    <t xml:space="preserve">Palangos lopšelis-darželis „Nykštukas“ - iš viso, iš jų:  </t>
  </si>
  <si>
    <t>Lopšelis-darželis „Pasaka“ - iš viso, iš jų:</t>
  </si>
  <si>
    <t>Palangos Šventosios pagrindinė mokykla - iš viso, iš jų:</t>
  </si>
  <si>
    <t>Palangos Vlado Jurgučio progimnazija - iš viso, iš jų:</t>
  </si>
  <si>
    <t>Palangos senoji gimnazija - iš viso, iš jų:</t>
  </si>
  <si>
    <t>Palangos Stasio Vainiūno meno mokykla - iš viso, iš jų:</t>
  </si>
  <si>
    <t xml:space="preserve">IŠ VISO ASIGNAVIMŲ </t>
  </si>
  <si>
    <t>PAJAMOS</t>
  </si>
  <si>
    <t>E</t>
  </si>
  <si>
    <t>M</t>
  </si>
  <si>
    <t>Asmeninei pagalbai teikti ir administruoti</t>
  </si>
  <si>
    <t>Palangos ,,Baltijos“ pagrindinė mokykla -  iš viso, iš jų:</t>
  </si>
  <si>
    <t xml:space="preserve">Socialinės reabilitacijos paslaugų neįgaliesiems teikimas bendruomenėje </t>
  </si>
  <si>
    <t>Organizuoti būsto ir jo aplinkos pritaikymą neįgaliesiems</t>
  </si>
  <si>
    <t>ASIGNAVIMAI</t>
  </si>
  <si>
    <t xml:space="preserve">                                                                                                                           Projektas</t>
  </si>
  <si>
    <t xml:space="preserve">                                                                                                                           2 priedas</t>
  </si>
  <si>
    <t xml:space="preserve">                                                                                                     Projektas</t>
  </si>
  <si>
    <t xml:space="preserve">                                                                                            Projektas</t>
  </si>
  <si>
    <t xml:space="preserve">                                                                                            1 priedas</t>
  </si>
  <si>
    <t xml:space="preserve">                                                                                                      Projektas</t>
  </si>
  <si>
    <t xml:space="preserve">                                                                                                     3 priedas</t>
  </si>
  <si>
    <t xml:space="preserve">                                                                                                    4 priedas</t>
  </si>
  <si>
    <t xml:space="preserve">                                                                                                     5 priedas</t>
  </si>
  <si>
    <t xml:space="preserve">                                                                                                                   Projektas</t>
  </si>
  <si>
    <t xml:space="preserve">                                                                                                                  6 priedas</t>
  </si>
  <si>
    <t xml:space="preserve">                                                                                                                           7 priedas</t>
  </si>
  <si>
    <t xml:space="preserve">                                                                                                             Projektas</t>
  </si>
  <si>
    <t xml:space="preserve">                                                                                                             8 priedas</t>
  </si>
  <si>
    <t xml:space="preserve">                                                                                                                     Projektas</t>
  </si>
  <si>
    <t xml:space="preserve">                                                                                                                    10 priedas</t>
  </si>
  <si>
    <t xml:space="preserve">                                                                                                         Projektas</t>
  </si>
  <si>
    <t xml:space="preserve">                                                                                                         11 priedas</t>
  </si>
  <si>
    <t>PALANGOS MIESTO SAVIVALDYBĖS 2023 METŲ BIUDŽETO PAJAMŲ PLANAS</t>
  </si>
  <si>
    <t>Į PALANGOS MIESTO SAVIVALDYBĖS 2023 METŲ BIUDŽETĄ</t>
  </si>
  <si>
    <t>PALANGOS MIESTO SAVIVALDYBĖS 2023 METŲ BIUDŽETO ASIGNAVIMAI  SAVARANKIŠKOSIOMS SAVIVALDYBĖS FUNKCIJOMS</t>
  </si>
  <si>
    <t>PALANGOS MIESTO SAVIVALDYBĖS 2023 METŲ BIUDŽETO ASIGNAVIMAI VALSTYBINĖMS (VALSTYBĖS PERDUOTOMS SAVIVALDYBĖMS) FUNKCIJOMS ATLIKTI</t>
  </si>
  <si>
    <t>PALANGOS MIESTO SAVIVALDYBĖS 2023 METŲ BIUDŽETO ASIGNAVIMAI IŠ SPECIALIOS TIKSLINĖS VALSTYBĖS DOTACIJOS UGDYMO REIKMĖMS FINANSUOTI</t>
  </si>
  <si>
    <t xml:space="preserve">PALANGOS MIESTO SAVIVALDYBĖS 2023 METŲ BIUDŽETO ASIGNAVIMAI IŠ VALSTYBĖS BIUDŽETO DOTACIJŲ </t>
  </si>
  <si>
    <t>PALANGOS MIESTO SAVIVALDYBĖS 2023 METŲ BIUDŽETO ASIGNAVIMAI IŠ EUROPOS SĄJUNGOS FINANSINĖS PARAMOS LĖŠŲ</t>
  </si>
  <si>
    <t xml:space="preserve">PALANGOS MIESTO SAVIVALDYBĖS 2023 METŲ BIUDŽETO ASIGNAVIMAI IŠ BIUDŽETINIŲ ĮSTAIGŲ GAUTŲ PAJAMŲ ĮMOKŲ PROGRAMOMS FINANSUOTI </t>
  </si>
  <si>
    <t>PALANGOS MIESTO SAVIVALDYBĖS 2023 METŲ BIUDŽETO ASIGNAVIMAI ILGALAIKIŲ PASKOLŲ LĖŠOMIS</t>
  </si>
  <si>
    <t>PALANGOS MIESTO SAVIVALDYBĖS 2023 METŲ ASIGNAVIMAI IŠ PRAĖJUSIŲ METŲ BIUDŽETO LĖŠŲ LIKUČIO</t>
  </si>
  <si>
    <t>PALANGOS MIESTO SAVIVALDYBĖS 2023 METŲ ASIGNAVIMAI IŠ TIKSLINĖS PASKIRTIES LĖŠŲ  IR BIUDŽETINIŲ ĮSTAIGŲ PAJAMŲ ĮMOKŲ LIKUČIŲ (PRAĖJUSIŲ METŲ NEPANAUDOTOS LĖŠOS)</t>
  </si>
  <si>
    <t>Karjeros specialistų tinklo vystymas</t>
  </si>
  <si>
    <t>Tūkstantmečio mokyklų programos įgyvendinimas</t>
  </si>
  <si>
    <t>Atviros ekosistemos atsiskaitymams negrynais pinigais bendrojo ugdymo mokyklų valgyklose kūrimas</t>
  </si>
  <si>
    <t>Socialinėms išmokoms ir kompensacijoms nepriklausomybės gynėjams skaičiuoti ir mokėti</t>
  </si>
  <si>
    <t>IŠ JŲ APLINKOS</t>
  </si>
  <si>
    <t>Atsinaujinančių energijos šaltinių panaudojimas</t>
  </si>
  <si>
    <t>C/U</t>
  </si>
  <si>
    <t>Plėtoti sveiką gyvenseną bei stiprinti sveikos gyvensenos įgūdžius ugdymo įstaigose ir bendruomenėse, vykdyti visuomenės sveikatos stebėseną savivaldybėje</t>
  </si>
  <si>
    <t>Kompleksinių paslaugų šeimai organizavimas ir teikimas</t>
  </si>
  <si>
    <t>Palangos Baltijos pagrindinė mokykla - iš viso, iš jų:</t>
  </si>
  <si>
    <t xml:space="preserve">Saugios aplinkos paslaugų plėtra, stiprinant gebėjimus, bendravimą, bendradarbiavimą                                                                                                                                      </t>
  </si>
  <si>
    <t>iš valstybės biudžeto lėšų</t>
  </si>
  <si>
    <t>*valstybės biudžeto lėšų likutis</t>
  </si>
  <si>
    <t xml:space="preserve">                                                                                                         9 priedas</t>
  </si>
  <si>
    <t>viso</t>
  </si>
  <si>
    <t>DU</t>
  </si>
  <si>
    <t>TIKS</t>
  </si>
  <si>
    <t>KITA DOT</t>
  </si>
  <si>
    <t>U</t>
  </si>
  <si>
    <t xml:space="preserve">  Ilgalaikių paskolų grąžinimui</t>
  </si>
  <si>
    <t>Sporto, pramogų objektų ir poilsio erdvių vystymas</t>
  </si>
  <si>
    <t>Kompensacijoms už būsto suteikimą ukrainiečiams finansuoti</t>
  </si>
  <si>
    <t>tiks</t>
  </si>
  <si>
    <t>kita dotac</t>
  </si>
  <si>
    <t xml:space="preserve">    Šventosios jūrų uosto plėtrai</t>
  </si>
  <si>
    <t xml:space="preserve">    Stacionarių sveikatos priežiūros įstaigų pastatų modernizavimui</t>
  </si>
  <si>
    <t>Sporto, pramogų objektų ir poilsio erdvių vystymui</t>
  </si>
  <si>
    <t xml:space="preserve">Europos Sąjungos ir kitos tarptautinės finansinės paramos projektams finansuoti - iš viso, iš jų: </t>
  </si>
  <si>
    <t>Atsinaujinančių energijos šaltinių panaudojimui</t>
  </si>
  <si>
    <t xml:space="preserve">Įsipareigojimų vykdymui - iš viso, iš jų: </t>
  </si>
  <si>
    <t>Kompensacijoms už būsto nuomą finansuoti</t>
  </si>
  <si>
    <t>iš ilgalaikių paskolų lėšų likučio</t>
  </si>
  <si>
    <t>*ilgalaikių paskolų lėšų likutis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</si>
</sst>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#,##0.0"/>
    <numFmt numFmtId="166" formatCode="0.0"/>
    <numFmt numFmtId="167" formatCode="_-* #,##0.0\ _L_t_-;\-* #,##0.0\ _L_t_-;_-* &quot;-&quot;??\ _L_t_-;_-@_-"/>
    <numFmt numFmtId="168" formatCode="#,##0.000"/>
    <numFmt numFmtId="169" formatCode="0.000"/>
  </numFmts>
  <fonts count="27" x14ac:knownFonts="1">
    <font>
      <sz val="10"/>
      <color theme="1"/>
      <name val="Palemonas"/>
      <family val="2"/>
      <charset val="186"/>
    </font>
    <font>
      <sz val="12"/>
      <color theme="1"/>
      <name val="Palemonas"/>
      <family val="2"/>
      <charset val="186"/>
    </font>
    <font>
      <b/>
      <sz val="12"/>
      <name val="Palemonas"/>
      <family val="1"/>
      <charset val="186"/>
    </font>
    <font>
      <b/>
      <sz val="10"/>
      <name val="Palemonas"/>
      <family val="1"/>
      <charset val="186"/>
    </font>
    <font>
      <sz val="8"/>
      <name val="Times New Roman"/>
      <family val="1"/>
      <charset val="186"/>
    </font>
    <font>
      <sz val="10"/>
      <name val="Palemonas"/>
      <family val="1"/>
      <charset val="186"/>
    </font>
    <font>
      <sz val="10"/>
      <name val="Arial"/>
      <family val="2"/>
      <charset val="186"/>
    </font>
    <font>
      <i/>
      <sz val="10"/>
      <name val="Palemonas"/>
      <family val="1"/>
      <charset val="186"/>
    </font>
    <font>
      <sz val="10"/>
      <color indexed="10"/>
      <name val="Palemonas"/>
      <family val="1"/>
      <charset val="186"/>
    </font>
    <font>
      <sz val="10"/>
      <name val="Arial"/>
      <family val="2"/>
      <charset val="186"/>
    </font>
    <font>
      <sz val="12"/>
      <name val="Palemonas"/>
      <family val="1"/>
      <charset val="186"/>
    </font>
    <font>
      <sz val="8"/>
      <name val="Palemonas"/>
      <family val="2"/>
      <charset val="186"/>
    </font>
    <font>
      <b/>
      <sz val="10"/>
      <name val="Arial"/>
      <family val="2"/>
      <charset val="186"/>
    </font>
    <font>
      <sz val="10"/>
      <color theme="1"/>
      <name val="Palemonas"/>
      <family val="2"/>
      <charset val="186"/>
    </font>
    <font>
      <sz val="10"/>
      <color theme="1"/>
      <name val="Palemonas"/>
      <family val="1"/>
      <charset val="186"/>
    </font>
    <font>
      <b/>
      <sz val="10"/>
      <color rgb="FF000000"/>
      <name val="Palemonas"/>
      <family val="1"/>
      <charset val="186"/>
    </font>
    <font>
      <sz val="10"/>
      <color rgb="FF000000"/>
      <name val="Palemonas"/>
      <family val="1"/>
      <charset val="186"/>
    </font>
    <font>
      <sz val="10"/>
      <color rgb="FFFF0000"/>
      <name val="Palemonas"/>
      <family val="1"/>
      <charset val="186"/>
    </font>
    <font>
      <i/>
      <sz val="10"/>
      <color rgb="FFFF0000"/>
      <name val="Palemonas"/>
      <family val="1"/>
      <charset val="186"/>
    </font>
    <font>
      <b/>
      <sz val="10"/>
      <color rgb="FFFF0000"/>
      <name val="Palemonas"/>
      <family val="1"/>
      <charset val="186"/>
    </font>
    <font>
      <b/>
      <sz val="10"/>
      <color theme="1"/>
      <name val="Palemonas"/>
      <family val="1"/>
      <charset val="186"/>
    </font>
    <font>
      <sz val="10"/>
      <name val="Arial"/>
      <family val="2"/>
      <charset val="186"/>
    </font>
    <font>
      <b/>
      <sz val="11"/>
      <name val="Palemonas"/>
      <family val="1"/>
      <charset val="186"/>
    </font>
    <font>
      <b/>
      <sz val="9"/>
      <color rgb="FF000000"/>
      <name val="Times New Roman"/>
      <family val="1"/>
      <charset val="186"/>
    </font>
    <font>
      <sz val="8"/>
      <color theme="1"/>
      <name val="Palemonas"/>
      <family val="2"/>
      <charset val="186"/>
    </font>
    <font>
      <i/>
      <sz val="10"/>
      <color theme="1"/>
      <name val="Palemonas"/>
      <family val="1"/>
      <charset val="186"/>
    </font>
    <font>
      <b/>
      <sz val="8"/>
      <color theme="1"/>
      <name val="Palemonas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">
    <xf numFmtId="0" fontId="0" fillId="0" borderId="0"/>
    <xf numFmtId="164" fontId="13" fillId="0" borderId="0" applyFont="0" applyFill="0" applyBorder="0" applyAlignment="0" applyProtection="0"/>
    <xf numFmtId="0" fontId="4" fillId="0" borderId="0" applyNumberFormat="0"/>
    <xf numFmtId="0" fontId="6" fillId="0" borderId="0"/>
    <xf numFmtId="0" fontId="6" fillId="0" borderId="0"/>
    <xf numFmtId="0" fontId="6" fillId="5" borderId="9" applyNumberFormat="0" applyFont="0" applyAlignment="0" applyProtection="0"/>
    <xf numFmtId="0" fontId="21" fillId="0" borderId="0"/>
    <xf numFmtId="0" fontId="21" fillId="5" borderId="9" applyNumberFormat="0" applyFont="0" applyAlignment="0" applyProtection="0"/>
  </cellStyleXfs>
  <cellXfs count="281">
    <xf numFmtId="0" fontId="0" fillId="0" borderId="0" xfId="0"/>
    <xf numFmtId="0" fontId="5" fillId="0" borderId="1" xfId="0" applyFont="1" applyBorder="1" applyAlignment="1">
      <alignment horizontal="center"/>
    </xf>
    <xf numFmtId="0" fontId="5" fillId="2" borderId="1" xfId="2" applyNumberFormat="1" applyFont="1" applyFill="1" applyBorder="1" applyAlignment="1">
      <alignment horizontal="center"/>
    </xf>
    <xf numFmtId="0" fontId="5" fillId="0" borderId="1" xfId="2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center"/>
    </xf>
    <xf numFmtId="0" fontId="3" fillId="0" borderId="1" xfId="2" applyNumberFormat="1" applyFont="1" applyBorder="1" applyAlignment="1">
      <alignment horizontal="left"/>
    </xf>
    <xf numFmtId="165" fontId="3" fillId="0" borderId="1" xfId="2" applyNumberFormat="1" applyFont="1" applyBorder="1" applyAlignment="1">
      <alignment horizontal="right"/>
    </xf>
    <xf numFmtId="165" fontId="5" fillId="2" borderId="1" xfId="2" applyNumberFormat="1" applyFont="1" applyFill="1" applyBorder="1" applyAlignment="1">
      <alignment horizontal="right"/>
    </xf>
    <xf numFmtId="165" fontId="3" fillId="2" borderId="1" xfId="2" applyNumberFormat="1" applyFont="1" applyFill="1" applyBorder="1" applyAlignment="1">
      <alignment horizontal="right"/>
    </xf>
    <xf numFmtId="165" fontId="5" fillId="0" borderId="1" xfId="2" applyNumberFormat="1" applyFont="1" applyBorder="1" applyAlignment="1">
      <alignment horizontal="right"/>
    </xf>
    <xf numFmtId="0" fontId="5" fillId="0" borderId="1" xfId="2" applyNumberFormat="1" applyFont="1" applyBorder="1" applyAlignment="1">
      <alignment horizontal="left" vertical="center" wrapText="1"/>
    </xf>
    <xf numFmtId="165" fontId="5" fillId="0" borderId="1" xfId="2" applyNumberFormat="1" applyFont="1" applyBorder="1" applyAlignment="1">
      <alignment horizontal="right" vertical="center"/>
    </xf>
    <xf numFmtId="165" fontId="5" fillId="0" borderId="1" xfId="0" applyNumberFormat="1" applyFont="1" applyBorder="1"/>
    <xf numFmtId="0" fontId="3" fillId="2" borderId="1" xfId="2" applyNumberFormat="1" applyFont="1" applyFill="1" applyBorder="1" applyAlignment="1">
      <alignment horizontal="left" vertical="center" wrapText="1"/>
    </xf>
    <xf numFmtId="0" fontId="3" fillId="0" borderId="1" xfId="2" applyNumberFormat="1" applyFont="1" applyBorder="1" applyAlignment="1">
      <alignment horizontal="left" vertical="center" wrapText="1"/>
    </xf>
    <xf numFmtId="168" fontId="5" fillId="0" borderId="1" xfId="2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3" fillId="0" borderId="0" xfId="2" applyNumberFormat="1" applyFont="1" applyAlignment="1">
      <alignment horizontal="left"/>
    </xf>
    <xf numFmtId="165" fontId="5" fillId="0" borderId="0" xfId="0" applyNumberFormat="1" applyFont="1"/>
    <xf numFmtId="166" fontId="5" fillId="0" borderId="0" xfId="0" applyNumberFormat="1" applyFont="1"/>
    <xf numFmtId="166" fontId="5" fillId="0" borderId="0" xfId="0" applyNumberFormat="1" applyFont="1" applyAlignment="1">
      <alignment horizontal="right"/>
    </xf>
    <xf numFmtId="166" fontId="3" fillId="0" borderId="0" xfId="0" applyNumberFormat="1" applyFont="1"/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 vertical="top" wrapText="1"/>
    </xf>
    <xf numFmtId="0" fontId="3" fillId="0" borderId="0" xfId="0" applyFo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/>
    <xf numFmtId="165" fontId="5" fillId="0" borderId="1" xfId="2" applyNumberFormat="1" applyFont="1" applyBorder="1" applyAlignment="1">
      <alignment horizontal="right" vertical="center" wrapText="1"/>
    </xf>
    <xf numFmtId="165" fontId="3" fillId="0" borderId="1" xfId="2" applyNumberFormat="1" applyFont="1" applyBorder="1" applyAlignment="1">
      <alignment horizontal="right" vertical="center" wrapText="1"/>
    </xf>
    <xf numFmtId="0" fontId="5" fillId="0" borderId="1" xfId="2" applyNumberFormat="1" applyFont="1" applyBorder="1" applyAlignment="1">
      <alignment horizontal="center" vertical="center" wrapText="1"/>
    </xf>
    <xf numFmtId="0" fontId="14" fillId="0" borderId="0" xfId="0" applyFont="1"/>
    <xf numFmtId="0" fontId="5" fillId="0" borderId="0" xfId="0" applyFont="1" applyProtection="1"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1" xfId="2" applyNumberFormat="1" applyFont="1" applyBorder="1" applyAlignment="1" applyProtection="1">
      <alignment horizontal="centerContinuous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3" fillId="0" borderId="1" xfId="2" applyNumberFormat="1" applyFont="1" applyBorder="1" applyAlignment="1" applyProtection="1">
      <alignment horizontal="left"/>
      <protection locked="0"/>
    </xf>
    <xf numFmtId="0" fontId="14" fillId="0" borderId="0" xfId="0" applyFont="1" applyAlignment="1">
      <alignment horizontal="right"/>
    </xf>
    <xf numFmtId="0" fontId="5" fillId="0" borderId="1" xfId="2" applyNumberFormat="1" applyFont="1" applyBorder="1" applyAlignment="1">
      <alignment horizontal="left" wrapText="1"/>
    </xf>
    <xf numFmtId="0" fontId="5" fillId="0" borderId="1" xfId="2" applyNumberFormat="1" applyFont="1" applyBorder="1" applyAlignment="1" applyProtection="1">
      <alignment horizontal="left" wrapText="1"/>
      <protection locked="0"/>
    </xf>
    <xf numFmtId="0" fontId="5" fillId="0" borderId="1" xfId="2" applyNumberFormat="1" applyFont="1" applyBorder="1" applyAlignment="1" applyProtection="1">
      <alignment wrapText="1"/>
      <protection locked="0"/>
    </xf>
    <xf numFmtId="0" fontId="5" fillId="0" borderId="1" xfId="2" applyNumberFormat="1" applyFont="1" applyBorder="1" applyAlignment="1">
      <alignment horizontal="left"/>
    </xf>
    <xf numFmtId="0" fontId="3" fillId="0" borderId="1" xfId="2" applyNumberFormat="1" applyFont="1" applyBorder="1" applyAlignment="1">
      <alignment horizontal="left" vertical="top" wrapText="1"/>
    </xf>
    <xf numFmtId="165" fontId="3" fillId="0" borderId="1" xfId="2" applyNumberFormat="1" applyFont="1" applyBorder="1" applyAlignment="1">
      <alignment horizontal="right" vertical="center"/>
    </xf>
    <xf numFmtId="0" fontId="9" fillId="0" borderId="0" xfId="0" applyFont="1" applyAlignment="1">
      <alignment vertical="top" wrapText="1"/>
    </xf>
    <xf numFmtId="49" fontId="5" fillId="0" borderId="0" xfId="3" applyNumberFormat="1" applyFont="1" applyAlignment="1">
      <alignment vertical="top" wrapText="1"/>
    </xf>
    <xf numFmtId="49" fontId="3" fillId="0" borderId="0" xfId="3" applyNumberFormat="1" applyFont="1" applyAlignment="1">
      <alignment horizontal="center" vertical="top" wrapText="1"/>
    </xf>
    <xf numFmtId="49" fontId="3" fillId="0" borderId="1" xfId="2" applyNumberFormat="1" applyFont="1" applyBorder="1" applyAlignment="1">
      <alignment horizontal="left" vertical="center" wrapText="1"/>
    </xf>
    <xf numFmtId="49" fontId="5" fillId="0" borderId="1" xfId="2" applyNumberFormat="1" applyFont="1" applyBorder="1" applyAlignment="1">
      <alignment horizontal="justify" vertical="center" wrapText="1"/>
    </xf>
    <xf numFmtId="165" fontId="5" fillId="0" borderId="1" xfId="3" applyNumberFormat="1" applyFont="1" applyBorder="1" applyAlignment="1">
      <alignment horizontal="right" vertical="center" wrapText="1"/>
    </xf>
    <xf numFmtId="165" fontId="3" fillId="0" borderId="1" xfId="3" applyNumberFormat="1" applyFont="1" applyBorder="1" applyAlignment="1">
      <alignment horizontal="right" vertical="center" wrapText="1"/>
    </xf>
    <xf numFmtId="49" fontId="5" fillId="0" borderId="0" xfId="3" applyNumberFormat="1" applyFont="1" applyAlignment="1">
      <alignment horizontal="center" vertical="top" wrapText="1"/>
    </xf>
    <xf numFmtId="49" fontId="3" fillId="0" borderId="0" xfId="2" applyNumberFormat="1" applyFont="1" applyAlignment="1">
      <alignment horizontal="left" vertical="top" wrapText="1"/>
    </xf>
    <xf numFmtId="166" fontId="3" fillId="0" borderId="0" xfId="2" applyNumberFormat="1" applyFont="1" applyAlignment="1">
      <alignment horizontal="right" vertical="top" wrapText="1"/>
    </xf>
    <xf numFmtId="0" fontId="5" fillId="0" borderId="0" xfId="0" applyFont="1" applyAlignment="1">
      <alignment horizontal="left"/>
    </xf>
    <xf numFmtId="165" fontId="5" fillId="0" borderId="1" xfId="0" applyNumberFormat="1" applyFont="1" applyBorder="1" applyAlignment="1">
      <alignment horizontal="right" vertical="center"/>
    </xf>
    <xf numFmtId="0" fontId="5" fillId="0" borderId="6" xfId="0" applyFont="1" applyBorder="1"/>
    <xf numFmtId="0" fontId="5" fillId="0" borderId="6" xfId="0" applyFont="1" applyBorder="1" applyAlignment="1">
      <alignment horizontal="center" vertical="top" wrapText="1"/>
    </xf>
    <xf numFmtId="0" fontId="3" fillId="0" borderId="6" xfId="2" applyNumberFormat="1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165" fontId="5" fillId="2" borderId="1" xfId="2" applyNumberFormat="1" applyFont="1" applyFill="1" applyBorder="1" applyAlignment="1">
      <alignment horizontal="center"/>
    </xf>
    <xf numFmtId="2" fontId="3" fillId="0" borderId="0" xfId="2" applyNumberFormat="1" applyFont="1" applyAlignment="1">
      <alignment horizontal="right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9" fontId="3" fillId="0" borderId="1" xfId="2" applyNumberFormat="1" applyFont="1" applyBorder="1" applyAlignment="1">
      <alignment horizontal="right" vertical="center" wrapText="1"/>
    </xf>
    <xf numFmtId="169" fontId="5" fillId="0" borderId="1" xfId="2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9" fontId="3" fillId="0" borderId="1" xfId="0" applyNumberFormat="1" applyFont="1" applyBorder="1" applyAlignment="1">
      <alignment horizontal="right" vertical="center" wrapText="1"/>
    </xf>
    <xf numFmtId="169" fontId="5" fillId="0" borderId="1" xfId="0" applyNumberFormat="1" applyFont="1" applyBorder="1" applyAlignment="1">
      <alignment horizontal="right" vertical="center" wrapText="1"/>
    </xf>
    <xf numFmtId="2" fontId="3" fillId="0" borderId="1" xfId="2" applyNumberFormat="1" applyFont="1" applyBorder="1" applyAlignment="1">
      <alignment horizontal="right" vertical="center" wrapText="1"/>
    </xf>
    <xf numFmtId="0" fontId="3" fillId="0" borderId="1" xfId="2" applyNumberFormat="1" applyFont="1" applyBorder="1" applyAlignment="1">
      <alignment vertical="center" wrapText="1"/>
    </xf>
    <xf numFmtId="2" fontId="5" fillId="0" borderId="1" xfId="2" applyNumberFormat="1" applyFont="1" applyBorder="1" applyAlignment="1">
      <alignment horizontal="right" vertical="center" wrapText="1"/>
    </xf>
    <xf numFmtId="2" fontId="5" fillId="0" borderId="1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2" fontId="5" fillId="2" borderId="1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0" xfId="2" applyNumberFormat="1" applyFont="1" applyAlignment="1">
      <alignment horizontal="left" vertical="center" wrapText="1"/>
    </xf>
    <xf numFmtId="2" fontId="3" fillId="0" borderId="0" xfId="2" applyNumberFormat="1" applyFont="1" applyAlignment="1">
      <alignment horizontal="right" vertical="center" wrapText="1"/>
    </xf>
    <xf numFmtId="0" fontId="3" fillId="0" borderId="1" xfId="2" applyNumberFormat="1" applyFont="1" applyBorder="1" applyAlignment="1">
      <alignment horizontal="left" vertical="center" shrinkToFit="1"/>
    </xf>
    <xf numFmtId="0" fontId="3" fillId="0" borderId="1" xfId="2" applyNumberFormat="1" applyFont="1" applyBorder="1" applyAlignment="1" applyProtection="1">
      <alignment wrapText="1"/>
      <protection locked="0"/>
    </xf>
    <xf numFmtId="0" fontId="5" fillId="0" borderId="2" xfId="0" applyFont="1" applyBorder="1" applyAlignment="1">
      <alignment horizontal="left" vertical="center" wrapText="1"/>
    </xf>
    <xf numFmtId="2" fontId="3" fillId="0" borderId="1" xfId="2" applyNumberFormat="1" applyFont="1" applyBorder="1" applyAlignment="1">
      <alignment horizontal="left" vertical="center" wrapText="1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0" xfId="2" applyNumberFormat="1" applyFont="1" applyAlignment="1" applyProtection="1">
      <alignment horizontal="left"/>
      <protection locked="0"/>
    </xf>
    <xf numFmtId="167" fontId="3" fillId="0" borderId="0" xfId="1" applyNumberFormat="1" applyFont="1" applyFill="1" applyBorder="1" applyAlignment="1" applyProtection="1">
      <alignment horizontal="justify" vertical="center"/>
    </xf>
    <xf numFmtId="0" fontId="5" fillId="0" borderId="7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left" vertical="top" wrapText="1"/>
    </xf>
    <xf numFmtId="0" fontId="3" fillId="0" borderId="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4" fillId="0" borderId="0" xfId="0" applyFont="1" applyAlignment="1">
      <alignment wrapText="1"/>
    </xf>
    <xf numFmtId="0" fontId="5" fillId="0" borderId="1" xfId="2" applyNumberFormat="1" applyFont="1" applyBorder="1" applyAlignment="1" applyProtection="1">
      <alignment horizontal="left"/>
      <protection locked="0"/>
    </xf>
    <xf numFmtId="0" fontId="3" fillId="2" borderId="1" xfId="2" applyNumberFormat="1" applyFont="1" applyFill="1" applyBorder="1" applyAlignment="1">
      <alignment horizontal="left" wrapText="1"/>
    </xf>
    <xf numFmtId="0" fontId="3" fillId="0" borderId="1" xfId="2" applyNumberFormat="1" applyFont="1" applyBorder="1" applyAlignment="1">
      <alignment wrapText="1"/>
    </xf>
    <xf numFmtId="0" fontId="3" fillId="0" borderId="5" xfId="2" applyFont="1" applyBorder="1" applyAlignment="1">
      <alignment horizontal="left" vertical="center" wrapText="1"/>
    </xf>
    <xf numFmtId="49" fontId="3" fillId="0" borderId="1" xfId="3" applyNumberFormat="1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5" fillId="2" borderId="6" xfId="2" applyNumberFormat="1" applyFont="1" applyFill="1" applyBorder="1" applyAlignment="1">
      <alignment horizontal="left"/>
    </xf>
    <xf numFmtId="0" fontId="5" fillId="0" borderId="6" xfId="2" applyNumberFormat="1" applyFont="1" applyBorder="1" applyAlignment="1">
      <alignment horizontal="left"/>
    </xf>
    <xf numFmtId="0" fontId="5" fillId="0" borderId="6" xfId="2" applyNumberFormat="1" applyFont="1" applyBorder="1"/>
    <xf numFmtId="0" fontId="5" fillId="2" borderId="6" xfId="2" applyNumberFormat="1" applyFont="1" applyFill="1" applyBorder="1"/>
    <xf numFmtId="165" fontId="3" fillId="2" borderId="1" xfId="2" applyNumberFormat="1" applyFont="1" applyFill="1" applyBorder="1" applyAlignment="1">
      <alignment horizontal="right" vertical="center"/>
    </xf>
    <xf numFmtId="0" fontId="5" fillId="0" borderId="6" xfId="2" applyNumberFormat="1" applyFont="1" applyBorder="1" applyAlignment="1">
      <alignment vertical="top" wrapText="1"/>
    </xf>
    <xf numFmtId="0" fontId="5" fillId="2" borderId="6" xfId="2" applyNumberFormat="1" applyFont="1" applyFill="1" applyBorder="1" applyAlignment="1">
      <alignment horizontal="left" vertical="top" wrapText="1"/>
    </xf>
    <xf numFmtId="0" fontId="3" fillId="0" borderId="7" xfId="0" applyFont="1" applyBorder="1" applyAlignment="1">
      <alignment horizontal="left" wrapText="1"/>
    </xf>
    <xf numFmtId="0" fontId="5" fillId="0" borderId="1" xfId="0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right" wrapText="1"/>
    </xf>
    <xf numFmtId="165" fontId="5" fillId="0" borderId="1" xfId="0" applyNumberFormat="1" applyFont="1" applyBorder="1" applyAlignment="1">
      <alignment horizontal="right" wrapText="1"/>
    </xf>
    <xf numFmtId="165" fontId="3" fillId="0" borderId="1" xfId="0" applyNumberFormat="1" applyFont="1" applyBorder="1" applyAlignment="1">
      <alignment horizontal="right" vertical="center" wrapText="1"/>
    </xf>
    <xf numFmtId="165" fontId="7" fillId="0" borderId="1" xfId="0" applyNumberFormat="1" applyFont="1" applyBorder="1" applyAlignment="1">
      <alignment horizontal="right" wrapText="1"/>
    </xf>
    <xf numFmtId="165" fontId="7" fillId="0" borderId="1" xfId="0" applyNumberFormat="1" applyFont="1" applyBorder="1" applyAlignment="1">
      <alignment horizontal="right" vertical="center" wrapText="1"/>
    </xf>
    <xf numFmtId="165" fontId="3" fillId="2" borderId="1" xfId="0" applyNumberFormat="1" applyFont="1" applyFill="1" applyBorder="1" applyAlignment="1">
      <alignment horizontal="right" wrapText="1"/>
    </xf>
    <xf numFmtId="165" fontId="5" fillId="2" borderId="1" xfId="0" applyNumberFormat="1" applyFont="1" applyFill="1" applyBorder="1" applyAlignment="1">
      <alignment horizontal="right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2" borderId="6" xfId="2" applyFont="1" applyFill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5" fillId="0" borderId="1" xfId="1" applyNumberFormat="1" applyFont="1" applyFill="1" applyBorder="1" applyAlignment="1" applyProtection="1">
      <alignment horizontal="right" vertical="center"/>
    </xf>
    <xf numFmtId="166" fontId="3" fillId="0" borderId="1" xfId="1" applyNumberFormat="1" applyFont="1" applyFill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>
      <alignment horizontal="center" vertical="center"/>
    </xf>
    <xf numFmtId="165" fontId="3" fillId="0" borderId="0" xfId="2" applyNumberFormat="1" applyFont="1"/>
    <xf numFmtId="165" fontId="5" fillId="0" borderId="1" xfId="2" applyNumberFormat="1" applyFont="1" applyBorder="1" applyAlignment="1">
      <alignment vertical="center" wrapText="1"/>
    </xf>
    <xf numFmtId="165" fontId="5" fillId="0" borderId="1" xfId="3" applyNumberFormat="1" applyFont="1" applyBorder="1" applyAlignment="1">
      <alignment vertical="center" wrapText="1"/>
    </xf>
    <xf numFmtId="165" fontId="3" fillId="0" borderId="1" xfId="3" applyNumberFormat="1" applyFont="1" applyBorder="1" applyAlignment="1">
      <alignment vertical="center" wrapText="1"/>
    </xf>
    <xf numFmtId="165" fontId="3" fillId="0" borderId="1" xfId="2" applyNumberFormat="1" applyFont="1" applyBorder="1" applyAlignment="1">
      <alignment vertical="center" wrapText="1"/>
    </xf>
    <xf numFmtId="4" fontId="5" fillId="0" borderId="1" xfId="2" applyNumberFormat="1" applyFont="1" applyBorder="1" applyAlignment="1">
      <alignment horizontal="right" vertical="center"/>
    </xf>
    <xf numFmtId="168" fontId="5" fillId="0" borderId="1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5" fontId="14" fillId="0" borderId="0" xfId="0" applyNumberFormat="1" applyFont="1"/>
    <xf numFmtId="0" fontId="5" fillId="0" borderId="6" xfId="2" applyNumberFormat="1" applyFont="1" applyBorder="1" applyAlignment="1">
      <alignment wrapText="1"/>
    </xf>
    <xf numFmtId="0" fontId="3" fillId="2" borderId="2" xfId="2" applyNumberFormat="1" applyFont="1" applyFill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166" fontId="5" fillId="2" borderId="1" xfId="2" applyNumberFormat="1" applyFont="1" applyFill="1" applyBorder="1" applyAlignment="1">
      <alignment horizontal="right" vertical="center"/>
    </xf>
    <xf numFmtId="165" fontId="17" fillId="0" borderId="0" xfId="0" applyNumberFormat="1" applyFont="1"/>
    <xf numFmtId="0" fontId="17" fillId="0" borderId="0" xfId="0" applyFont="1" applyAlignment="1">
      <alignment horizontal="right" wrapText="1"/>
    </xf>
    <xf numFmtId="0" fontId="2" fillId="0" borderId="0" xfId="2" applyNumberFormat="1" applyFont="1" applyAlignment="1" applyProtection="1">
      <alignment horizontal="center" vertical="center" wrapText="1"/>
      <protection locked="0"/>
    </xf>
    <xf numFmtId="0" fontId="2" fillId="2" borderId="0" xfId="2" applyNumberFormat="1" applyFont="1" applyFill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49" fontId="2" fillId="0" borderId="0" xfId="3" applyNumberFormat="1" applyFont="1" applyAlignment="1">
      <alignment horizontal="center" vertical="top" wrapText="1"/>
    </xf>
    <xf numFmtId="0" fontId="3" fillId="2" borderId="1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5" fillId="3" borderId="6" xfId="0" applyNumberFormat="1" applyFon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vertical="center" wrapText="1"/>
    </xf>
    <xf numFmtId="0" fontId="5" fillId="0" borderId="1" xfId="2" applyNumberFormat="1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49" fontId="2" fillId="0" borderId="0" xfId="3" applyNumberFormat="1" applyFont="1" applyAlignment="1">
      <alignment horizontal="center" vertical="center" wrapText="1"/>
    </xf>
    <xf numFmtId="49" fontId="5" fillId="0" borderId="1" xfId="3" applyNumberFormat="1" applyFont="1" applyBorder="1" applyAlignment="1">
      <alignment horizontal="center" vertical="center" wrapText="1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3" applyNumberFormat="1" applyFont="1" applyAlignment="1">
      <alignment horizontal="center" vertical="center" wrapText="1"/>
    </xf>
    <xf numFmtId="166" fontId="3" fillId="0" borderId="0" xfId="2" applyNumberFormat="1" applyFont="1" applyAlignment="1">
      <alignment horizontal="right" vertical="center" wrapText="1"/>
    </xf>
    <xf numFmtId="165" fontId="18" fillId="0" borderId="1" xfId="0" applyNumberFormat="1" applyFont="1" applyBorder="1" applyAlignment="1">
      <alignment horizontal="right" vertical="center" wrapText="1"/>
    </xf>
    <xf numFmtId="169" fontId="5" fillId="0" borderId="0" xfId="0" applyNumberFormat="1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20" fillId="0" borderId="0" xfId="0" applyFont="1"/>
    <xf numFmtId="0" fontId="20" fillId="0" borderId="1" xfId="0" applyFont="1" applyBorder="1" applyAlignment="1">
      <alignment horizontal="center"/>
    </xf>
    <xf numFmtId="0" fontId="0" fillId="0" borderId="1" xfId="0" applyBorder="1"/>
    <xf numFmtId="0" fontId="20" fillId="4" borderId="1" xfId="0" applyFont="1" applyFill="1" applyBorder="1"/>
    <xf numFmtId="165" fontId="7" fillId="0" borderId="1" xfId="2" applyNumberFormat="1" applyFont="1" applyBorder="1" applyAlignment="1">
      <alignment horizontal="right" vertical="center"/>
    </xf>
    <xf numFmtId="0" fontId="5" fillId="2" borderId="1" xfId="2" applyNumberFormat="1" applyFont="1" applyFill="1" applyBorder="1" applyAlignment="1">
      <alignment horizontal="left" wrapText="1"/>
    </xf>
    <xf numFmtId="2" fontId="0" fillId="0" borderId="0" xfId="0" applyNumberFormat="1"/>
    <xf numFmtId="0" fontId="5" fillId="0" borderId="1" xfId="2" applyFont="1" applyBorder="1" applyAlignment="1">
      <alignment horizontal="justify" vertical="center" wrapText="1"/>
    </xf>
    <xf numFmtId="0" fontId="10" fillId="0" borderId="0" xfId="0" applyFont="1" applyAlignment="1">
      <alignment wrapText="1"/>
    </xf>
    <xf numFmtId="0" fontId="5" fillId="0" borderId="1" xfId="0" applyFont="1" applyBorder="1" applyAlignment="1">
      <alignment horizontal="justify" vertical="center" wrapText="1"/>
    </xf>
    <xf numFmtId="0" fontId="14" fillId="0" borderId="1" xfId="0" applyFont="1" applyBorder="1"/>
    <xf numFmtId="0" fontId="3" fillId="0" borderId="6" xfId="2" applyNumberFormat="1" applyFont="1" applyBorder="1" applyAlignment="1">
      <alignment wrapText="1"/>
    </xf>
    <xf numFmtId="0" fontId="5" fillId="0" borderId="6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 wrapText="1"/>
    </xf>
    <xf numFmtId="165" fontId="14" fillId="0" borderId="1" xfId="0" applyNumberFormat="1" applyFont="1" applyBorder="1" applyAlignment="1">
      <alignment horizontal="right" wrapText="1"/>
    </xf>
    <xf numFmtId="0" fontId="0" fillId="6" borderId="1" xfId="0" applyFill="1" applyBorder="1"/>
    <xf numFmtId="49" fontId="5" fillId="0" borderId="1" xfId="2" applyNumberFormat="1" applyFont="1" applyBorder="1" applyAlignment="1">
      <alignment horizontal="center" vertical="top" wrapText="1"/>
    </xf>
    <xf numFmtId="49" fontId="3" fillId="0" borderId="1" xfId="2" applyNumberFormat="1" applyFont="1" applyBorder="1" applyAlignment="1">
      <alignment horizontal="left" vertical="top" wrapText="1"/>
    </xf>
    <xf numFmtId="49" fontId="5" fillId="0" borderId="1" xfId="2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49" fontId="5" fillId="0" borderId="1" xfId="2" applyNumberFormat="1" applyFont="1" applyBorder="1" applyAlignment="1">
      <alignment horizontal="justify" vertical="top" wrapText="1"/>
    </xf>
    <xf numFmtId="0" fontId="3" fillId="0" borderId="1" xfId="2" applyNumberFormat="1" applyFont="1" applyBorder="1" applyAlignment="1" applyProtection="1">
      <alignment horizontal="left" vertical="top" wrapText="1"/>
      <protection locked="0"/>
    </xf>
    <xf numFmtId="0" fontId="5" fillId="0" borderId="7" xfId="0" applyFont="1" applyBorder="1" applyAlignment="1">
      <alignment horizontal="left"/>
    </xf>
    <xf numFmtId="165" fontId="0" fillId="0" borderId="0" xfId="0" applyNumberFormat="1"/>
    <xf numFmtId="0" fontId="7" fillId="0" borderId="1" xfId="2" applyNumberFormat="1" applyFont="1" applyBorder="1" applyAlignment="1">
      <alignment horizontal="left" wrapText="1"/>
    </xf>
    <xf numFmtId="0" fontId="23" fillId="0" borderId="0" xfId="0" applyFont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top" wrapText="1"/>
    </xf>
    <xf numFmtId="168" fontId="5" fillId="0" borderId="1" xfId="3" applyNumberFormat="1" applyFont="1" applyBorder="1" applyAlignment="1">
      <alignment horizontal="right" vertical="center" wrapText="1"/>
    </xf>
    <xf numFmtId="168" fontId="5" fillId="0" borderId="1" xfId="2" applyNumberFormat="1" applyFont="1" applyBorder="1" applyAlignment="1">
      <alignment horizontal="right" vertical="center" wrapText="1"/>
    </xf>
    <xf numFmtId="0" fontId="5" fillId="0" borderId="1" xfId="6" quotePrefix="1" applyFont="1" applyBorder="1" applyAlignment="1">
      <alignment horizontal="left" vertical="center" wrapText="1"/>
    </xf>
    <xf numFmtId="165" fontId="24" fillId="0" borderId="0" xfId="0" applyNumberFormat="1" applyFont="1"/>
    <xf numFmtId="165" fontId="5" fillId="0" borderId="1" xfId="0" applyNumberFormat="1" applyFont="1" applyBorder="1" applyAlignment="1">
      <alignment horizontal="right" vertical="center" wrapText="1"/>
    </xf>
    <xf numFmtId="0" fontId="5" fillId="0" borderId="1" xfId="2" applyNumberFormat="1" applyFont="1" applyBorder="1" applyAlignment="1">
      <alignment horizontal="left" vertical="top" wrapText="1"/>
    </xf>
    <xf numFmtId="169" fontId="3" fillId="0" borderId="0" xfId="2" applyNumberFormat="1" applyFont="1" applyAlignment="1">
      <alignment horizontal="right" vertical="center" wrapText="1"/>
    </xf>
    <xf numFmtId="169" fontId="5" fillId="0" borderId="5" xfId="2" applyNumberFormat="1" applyFont="1" applyBorder="1" applyAlignment="1">
      <alignment horizontal="right" vertical="center" wrapText="1"/>
    </xf>
    <xf numFmtId="49" fontId="5" fillId="0" borderId="6" xfId="2" applyNumberFormat="1" applyFont="1" applyBorder="1" applyAlignment="1">
      <alignment horizontal="justify" vertical="center" wrapText="1"/>
    </xf>
    <xf numFmtId="0" fontId="19" fillId="0" borderId="0" xfId="0" applyFont="1"/>
    <xf numFmtId="0" fontId="0" fillId="0" borderId="0" xfId="0" applyAlignment="1">
      <alignment horizontal="right"/>
    </xf>
    <xf numFmtId="0" fontId="7" fillId="0" borderId="1" xfId="0" applyFont="1" applyBorder="1" applyAlignment="1">
      <alignment horizontal="left"/>
    </xf>
    <xf numFmtId="0" fontId="25" fillId="0" borderId="1" xfId="0" applyFont="1" applyBorder="1" applyAlignment="1">
      <alignment horizontal="justify" vertical="center" wrapText="1"/>
    </xf>
    <xf numFmtId="0" fontId="26" fillId="0" borderId="0" xfId="0" applyFont="1"/>
    <xf numFmtId="0" fontId="15" fillId="0" borderId="8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0" fontId="15" fillId="0" borderId="6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center" wrapText="1"/>
    </xf>
    <xf numFmtId="0" fontId="19" fillId="3" borderId="5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left" vertical="top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0" borderId="8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justify" wrapText="1"/>
    </xf>
    <xf numFmtId="0" fontId="7" fillId="0" borderId="5" xfId="0" applyFont="1" applyBorder="1" applyAlignment="1">
      <alignment horizontal="left" vertical="justify" wrapText="1"/>
    </xf>
    <xf numFmtId="0" fontId="3" fillId="0" borderId="6" xfId="0" applyFont="1" applyBorder="1" applyAlignment="1">
      <alignment horizontal="left" vertical="justify" wrapText="1"/>
    </xf>
    <xf numFmtId="0" fontId="3" fillId="0" borderId="8" xfId="0" applyFont="1" applyBorder="1" applyAlignment="1">
      <alignment horizontal="left" vertical="justify" wrapText="1"/>
    </xf>
    <xf numFmtId="0" fontId="3" fillId="0" borderId="5" xfId="0" applyFont="1" applyBorder="1" applyAlignment="1">
      <alignment horizontal="left" vertical="justify" wrapText="1"/>
    </xf>
    <xf numFmtId="0" fontId="5" fillId="0" borderId="6" xfId="0" applyFont="1" applyBorder="1" applyAlignment="1">
      <alignment horizontal="left" vertical="justify" wrapText="1"/>
    </xf>
    <xf numFmtId="0" fontId="5" fillId="0" borderId="8" xfId="0" applyFont="1" applyBorder="1" applyAlignment="1">
      <alignment horizontal="left" vertical="justify" wrapText="1"/>
    </xf>
    <xf numFmtId="0" fontId="5" fillId="0" borderId="5" xfId="0" applyFont="1" applyBorder="1" applyAlignment="1">
      <alignment horizontal="left" vertical="justify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3" fillId="2" borderId="2" xfId="2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2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Alignment="1" applyProtection="1">
      <alignment horizontal="center"/>
      <protection locked="0"/>
    </xf>
    <xf numFmtId="0" fontId="2" fillId="0" borderId="0" xfId="2" applyNumberFormat="1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2" borderId="1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Alignment="1">
      <alignment horizontal="center" vertical="center"/>
    </xf>
    <xf numFmtId="0" fontId="2" fillId="2" borderId="0" xfId="2" applyNumberFormat="1" applyFont="1" applyFill="1" applyAlignment="1">
      <alignment horizontal="center" vertical="top" wrapText="1"/>
    </xf>
    <xf numFmtId="0" fontId="5" fillId="0" borderId="0" xfId="2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49" fontId="5" fillId="0" borderId="0" xfId="3" applyNumberFormat="1" applyFont="1" applyAlignment="1">
      <alignment horizontal="center" vertical="top" wrapText="1"/>
    </xf>
    <xf numFmtId="49" fontId="2" fillId="0" borderId="0" xfId="3" applyNumberFormat="1" applyFont="1" applyAlignment="1">
      <alignment horizontal="center" vertical="top" wrapText="1"/>
    </xf>
    <xf numFmtId="49" fontId="5" fillId="0" borderId="0" xfId="3" applyNumberFormat="1" applyFont="1" applyAlignment="1">
      <alignment horizontal="center" vertical="center" wrapText="1"/>
    </xf>
    <xf numFmtId="49" fontId="2" fillId="0" borderId="0" xfId="3" applyNumberFormat="1" applyFont="1" applyAlignment="1">
      <alignment horizontal="center" vertical="center" wrapText="1"/>
    </xf>
    <xf numFmtId="0" fontId="3" fillId="2" borderId="1" xfId="2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3" fillId="0" borderId="1" xfId="2" applyNumberFormat="1" applyFont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/>
    </xf>
    <xf numFmtId="0" fontId="3" fillId="0" borderId="1" xfId="2" applyNumberFormat="1" applyFont="1" applyBorder="1" applyAlignment="1">
      <alignment horizontal="center" wrapText="1"/>
    </xf>
    <xf numFmtId="0" fontId="3" fillId="2" borderId="1" xfId="2" applyNumberFormat="1" applyFont="1" applyFill="1" applyBorder="1" applyAlignment="1">
      <alignment horizontal="center" wrapText="1"/>
    </xf>
    <xf numFmtId="0" fontId="3" fillId="0" borderId="0" xfId="2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8">
    <cellStyle name="Įprastas" xfId="0" builtinId="0"/>
    <cellStyle name="Įprastas 2" xfId="4" xr:uid="{4F4DE57C-4BE8-412A-B0B5-845EB35FDDFF}"/>
    <cellStyle name="Įprastas 3" xfId="6" xr:uid="{9C9915CD-815B-407E-8AFE-156D3292D82C}"/>
    <cellStyle name="Kablelis" xfId="1" builtinId="3"/>
    <cellStyle name="Normal_Sheet1" xfId="2" xr:uid="{00000000-0005-0000-0000-000002000000}"/>
    <cellStyle name="Paprastas_Lapas1" xfId="3" xr:uid="{00000000-0005-0000-0000-000003000000}"/>
    <cellStyle name="Pastaba 2" xfId="5" xr:uid="{4723FEF0-FFC0-45BD-B691-164BD45BA6BD}"/>
    <cellStyle name="Pastaba 3" xfId="7" xr:uid="{0530B89E-0BA4-43BF-BBAD-71274E38A911}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26" Type="http://schemas.microsoft.com/office/2017/10/relationships/person" Target="persons/person6.xml"/><Relationship Id="rId39" Type="http://schemas.microsoft.com/office/2017/10/relationships/person" Target="persons/person19.xml"/><Relationship Id="rId21" Type="http://schemas.microsoft.com/office/2017/10/relationships/person" Target="persons/person1.xml"/><Relationship Id="rId42" Type="http://schemas.microsoft.com/office/2017/10/relationships/person" Target="persons/person23.xml"/><Relationship Id="rId47" Type="http://schemas.microsoft.com/office/2017/10/relationships/person" Target="persons/person27.xml"/><Relationship Id="rId63" Type="http://schemas.microsoft.com/office/2017/10/relationships/person" Target="persons/person43.xml"/><Relationship Id="rId68" Type="http://schemas.microsoft.com/office/2017/10/relationships/person" Target="persons/person48.xml"/><Relationship Id="rId76" Type="http://schemas.microsoft.com/office/2017/10/relationships/person" Target="persons/person57.xml"/><Relationship Id="rId34" Type="http://schemas.microsoft.com/office/2017/10/relationships/person" Target="persons/person14.xml"/><Relationship Id="rId50" Type="http://schemas.microsoft.com/office/2017/10/relationships/person" Target="persons/person31.xml"/><Relationship Id="rId55" Type="http://schemas.microsoft.com/office/2017/10/relationships/person" Target="persons/person35.xml"/><Relationship Id="rId7" Type="http://schemas.openxmlformats.org/officeDocument/2006/relationships/worksheet" Target="worksheets/sheet7.xml"/><Relationship Id="rId71" Type="http://schemas.microsoft.com/office/2017/10/relationships/person" Target="persons/person5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microsoft.com/office/2017/10/relationships/person" Target="persons/person9.xml"/><Relationship Id="rId11" Type="http://schemas.openxmlformats.org/officeDocument/2006/relationships/worksheet" Target="worksheets/sheet11.xml"/><Relationship Id="rId40" Type="http://schemas.microsoft.com/office/2017/10/relationships/person" Target="persons/person22.xml"/><Relationship Id="rId24" Type="http://schemas.microsoft.com/office/2017/10/relationships/person" Target="persons/person4.xml"/><Relationship Id="rId32" Type="http://schemas.microsoft.com/office/2017/10/relationships/person" Target="persons/person12.xml"/><Relationship Id="rId37" Type="http://schemas.microsoft.com/office/2017/10/relationships/person" Target="persons/person17.xml"/><Relationship Id="rId45" Type="http://schemas.microsoft.com/office/2017/10/relationships/person" Target="persons/person26.xml"/><Relationship Id="rId53" Type="http://schemas.microsoft.com/office/2017/10/relationships/person" Target="persons/person34.xml"/><Relationship Id="rId58" Type="http://schemas.microsoft.com/office/2017/10/relationships/person" Target="persons/person38.xml"/><Relationship Id="rId66" Type="http://schemas.microsoft.com/office/2017/10/relationships/person" Target="persons/person46.xml"/><Relationship Id="rId74" Type="http://schemas.microsoft.com/office/2017/10/relationships/person" Target="persons/person54.xml"/><Relationship Id="rId79" Type="http://schemas.microsoft.com/office/2017/10/relationships/person" Target="persons/person59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61" Type="http://schemas.microsoft.com/office/2017/10/relationships/person" Target="persons/person40.xml"/><Relationship Id="rId57" Type="http://schemas.microsoft.com/office/2017/10/relationships/person" Target="persons/person39.xml"/><Relationship Id="rId23" Type="http://schemas.microsoft.com/office/2017/10/relationships/person" Target="persons/person3.xml"/><Relationship Id="rId28" Type="http://schemas.microsoft.com/office/2017/10/relationships/person" Target="persons/person8.xml"/><Relationship Id="rId36" Type="http://schemas.microsoft.com/office/2017/10/relationships/person" Target="persons/person16.xml"/><Relationship Id="rId49" Type="http://schemas.microsoft.com/office/2017/10/relationships/person" Target="persons/person30.xml"/><Relationship Id="rId10" Type="http://schemas.openxmlformats.org/officeDocument/2006/relationships/worksheet" Target="worksheets/sheet10.xml"/><Relationship Id="rId19" Type="http://schemas.microsoft.com/office/2017/10/relationships/person" Target="persons/person2.xml"/><Relationship Id="rId78" Type="http://schemas.microsoft.com/office/2017/10/relationships/person" Target="persons/person.xml"/><Relationship Id="rId73" Type="http://schemas.microsoft.com/office/2017/10/relationships/person" Target="persons/person55.xml"/><Relationship Id="rId65" Type="http://schemas.microsoft.com/office/2017/10/relationships/person" Target="persons/person47.xml"/><Relationship Id="rId60" Type="http://schemas.microsoft.com/office/2017/10/relationships/person" Target="persons/person41.xml"/><Relationship Id="rId31" Type="http://schemas.microsoft.com/office/2017/10/relationships/person" Target="persons/person10.xml"/><Relationship Id="rId44" Type="http://schemas.microsoft.com/office/2017/10/relationships/person" Target="persons/person25.xml"/><Relationship Id="rId52" Type="http://schemas.microsoft.com/office/2017/10/relationships/person" Target="persons/person3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35" Type="http://schemas.microsoft.com/office/2017/10/relationships/person" Target="persons/person20.xml"/><Relationship Id="rId27" Type="http://schemas.microsoft.com/office/2017/10/relationships/person" Target="persons/person15.xml"/><Relationship Id="rId30" Type="http://schemas.microsoft.com/office/2017/10/relationships/person" Target="persons/person11.xml"/><Relationship Id="rId22" Type="http://schemas.microsoft.com/office/2017/10/relationships/person" Target="persons/person7.xml"/><Relationship Id="rId43" Type="http://schemas.microsoft.com/office/2017/10/relationships/person" Target="persons/person24.xml"/><Relationship Id="rId48" Type="http://schemas.microsoft.com/office/2017/10/relationships/person" Target="persons/person29.xml"/><Relationship Id="rId56" Type="http://schemas.microsoft.com/office/2017/10/relationships/person" Target="persons/person37.xml"/><Relationship Id="rId64" Type="http://schemas.microsoft.com/office/2017/10/relationships/person" Target="persons/person45.xml"/><Relationship Id="rId69" Type="http://schemas.microsoft.com/office/2017/10/relationships/person" Target="persons/person50.xml"/><Relationship Id="rId77" Type="http://schemas.microsoft.com/office/2017/10/relationships/person" Target="persons/person56.xml"/><Relationship Id="rId8" Type="http://schemas.openxmlformats.org/officeDocument/2006/relationships/worksheet" Target="worksheets/sheet8.xml"/><Relationship Id="rId51" Type="http://schemas.microsoft.com/office/2017/10/relationships/person" Target="persons/person32.xml"/><Relationship Id="rId72" Type="http://schemas.microsoft.com/office/2017/10/relationships/person" Target="persons/person5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67" Type="http://schemas.microsoft.com/office/2017/10/relationships/person" Target="persons/person49.xml"/><Relationship Id="rId59" Type="http://schemas.microsoft.com/office/2017/10/relationships/person" Target="persons/person42.xml"/><Relationship Id="rId46" Type="http://schemas.microsoft.com/office/2017/10/relationships/person" Target="persons/person28.xml"/><Relationship Id="rId25" Type="http://schemas.microsoft.com/office/2017/10/relationships/person" Target="persons/person5.xml"/><Relationship Id="rId33" Type="http://schemas.microsoft.com/office/2017/10/relationships/person" Target="persons/person13.xml"/><Relationship Id="rId38" Type="http://schemas.microsoft.com/office/2017/10/relationships/person" Target="persons/person18.xml"/><Relationship Id="rId75" Type="http://schemas.microsoft.com/office/2017/10/relationships/person" Target="persons/person58.xml"/><Relationship Id="rId70" Type="http://schemas.microsoft.com/office/2017/10/relationships/person" Target="persons/person52.xml"/><Relationship Id="rId62" Type="http://schemas.microsoft.com/office/2017/10/relationships/person" Target="persons/person44.xml"/><Relationship Id="rId54" Type="http://schemas.microsoft.com/office/2017/10/relationships/person" Target="persons/person36.xml"/><Relationship Id="rId20" Type="http://schemas.microsoft.com/office/2017/10/relationships/person" Target="persons/person0.xml"/><Relationship Id="rId41" Type="http://schemas.microsoft.com/office/2017/10/relationships/person" Target="persons/person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persons/person12.xml><?xml version="1.0" encoding="utf-8"?>
<personList xmlns="http://schemas.microsoft.com/office/spreadsheetml/2018/threadedcomments" xmlns:x="http://schemas.openxmlformats.org/spreadsheetml/2006/main"/>
</file>

<file path=xl/persons/person13.xml><?xml version="1.0" encoding="utf-8"?>
<personList xmlns="http://schemas.microsoft.com/office/spreadsheetml/2018/threadedcomments" xmlns:x="http://schemas.openxmlformats.org/spreadsheetml/2006/main"/>
</file>

<file path=xl/persons/person14.xml><?xml version="1.0" encoding="utf-8"?>
<personList xmlns="http://schemas.microsoft.com/office/spreadsheetml/2018/threadedcomments" xmlns:x="http://schemas.openxmlformats.org/spreadsheetml/2006/main"/>
</file>

<file path=xl/persons/person15.xml><?xml version="1.0" encoding="utf-8"?>
<personList xmlns="http://schemas.microsoft.com/office/spreadsheetml/2018/threadedcomments" xmlns:x="http://schemas.openxmlformats.org/spreadsheetml/2006/main"/>
</file>

<file path=xl/persons/person16.xml><?xml version="1.0" encoding="utf-8"?>
<personList xmlns="http://schemas.microsoft.com/office/spreadsheetml/2018/threadedcomments" xmlns:x="http://schemas.openxmlformats.org/spreadsheetml/2006/main"/>
</file>

<file path=xl/persons/person17.xml><?xml version="1.0" encoding="utf-8"?>
<personList xmlns="http://schemas.microsoft.com/office/spreadsheetml/2018/threadedcomments" xmlns:x="http://schemas.openxmlformats.org/spreadsheetml/2006/main"/>
</file>

<file path=xl/persons/person18.xml><?xml version="1.0" encoding="utf-8"?>
<personList xmlns="http://schemas.microsoft.com/office/spreadsheetml/2018/threadedcomments" xmlns:x="http://schemas.openxmlformats.org/spreadsheetml/2006/main"/>
</file>

<file path=xl/persons/person19.xml><?xml version="1.0" encoding="utf-8"?>
<personList xmlns="http://schemas.microsoft.com/office/spreadsheetml/2018/threadedcomments" xmlns:x="http://schemas.openxmlformats.org/spreadsheetml/2006/main"/>
</file>

<file path=xl/persons/person20.xml><?xml version="1.0" encoding="utf-8"?>
<personList xmlns="http://schemas.microsoft.com/office/spreadsheetml/2018/threadedcomments" xmlns:x="http://schemas.openxmlformats.org/spreadsheetml/2006/main"/>
</file>

<file path=xl/persons/person21.xml><?xml version="1.0" encoding="utf-8"?>
<personList xmlns="http://schemas.microsoft.com/office/spreadsheetml/2018/threadedcomments" xmlns:x="http://schemas.openxmlformats.org/spreadsheetml/2006/main"/>
</file>

<file path=xl/persons/person22.xml><?xml version="1.0" encoding="utf-8"?>
<personList xmlns="http://schemas.microsoft.com/office/spreadsheetml/2018/threadedcomments" xmlns:x="http://schemas.openxmlformats.org/spreadsheetml/2006/main"/>
</file>

<file path=xl/persons/person23.xml><?xml version="1.0" encoding="utf-8"?>
<personList xmlns="http://schemas.microsoft.com/office/spreadsheetml/2018/threadedcomments" xmlns:x="http://schemas.openxmlformats.org/spreadsheetml/2006/main"/>
</file>

<file path=xl/persons/person24.xml><?xml version="1.0" encoding="utf-8"?>
<personList xmlns="http://schemas.microsoft.com/office/spreadsheetml/2018/threadedcomments" xmlns:x="http://schemas.openxmlformats.org/spreadsheetml/2006/main"/>
</file>

<file path=xl/persons/person25.xml><?xml version="1.0" encoding="utf-8"?>
<personList xmlns="http://schemas.microsoft.com/office/spreadsheetml/2018/threadedcomments" xmlns:x="http://schemas.openxmlformats.org/spreadsheetml/2006/main"/>
</file>

<file path=xl/persons/person26.xml><?xml version="1.0" encoding="utf-8"?>
<personList xmlns="http://schemas.microsoft.com/office/spreadsheetml/2018/threadedcomments" xmlns:x="http://schemas.openxmlformats.org/spreadsheetml/2006/main"/>
</file>

<file path=xl/persons/person27.xml><?xml version="1.0" encoding="utf-8"?>
<personList xmlns="http://schemas.microsoft.com/office/spreadsheetml/2018/threadedcomments" xmlns:x="http://schemas.openxmlformats.org/spreadsheetml/2006/main"/>
</file>

<file path=xl/persons/person28.xml><?xml version="1.0" encoding="utf-8"?>
<personList xmlns="http://schemas.microsoft.com/office/spreadsheetml/2018/threadedcomments" xmlns:x="http://schemas.openxmlformats.org/spreadsheetml/2006/main"/>
</file>

<file path=xl/persons/person29.xml><?xml version="1.0" encoding="utf-8"?>
<personList xmlns="http://schemas.microsoft.com/office/spreadsheetml/2018/threadedcomments" xmlns:x="http://schemas.openxmlformats.org/spreadsheetml/2006/main"/>
</file>

<file path=xl/persons/person30.xml><?xml version="1.0" encoding="utf-8"?>
<personList xmlns="http://schemas.microsoft.com/office/spreadsheetml/2018/threadedcomments" xmlns:x="http://schemas.openxmlformats.org/spreadsheetml/2006/main"/>
</file>

<file path=xl/persons/person31.xml><?xml version="1.0" encoding="utf-8"?>
<personList xmlns="http://schemas.microsoft.com/office/spreadsheetml/2018/threadedcomments" xmlns:x="http://schemas.openxmlformats.org/spreadsheetml/2006/main"/>
</file>

<file path=xl/persons/person32.xml><?xml version="1.0" encoding="utf-8"?>
<personList xmlns="http://schemas.microsoft.com/office/spreadsheetml/2018/threadedcomments" xmlns:x="http://schemas.openxmlformats.org/spreadsheetml/2006/main"/>
</file>

<file path=xl/persons/person33.xml><?xml version="1.0" encoding="utf-8"?>
<personList xmlns="http://schemas.microsoft.com/office/spreadsheetml/2018/threadedcomments" xmlns:x="http://schemas.openxmlformats.org/spreadsheetml/2006/main"/>
</file>

<file path=xl/persons/person34.xml><?xml version="1.0" encoding="utf-8"?>
<personList xmlns="http://schemas.microsoft.com/office/spreadsheetml/2018/threadedcomments" xmlns:x="http://schemas.openxmlformats.org/spreadsheetml/2006/main"/>
</file>

<file path=xl/persons/person35.xml><?xml version="1.0" encoding="utf-8"?>
<personList xmlns="http://schemas.microsoft.com/office/spreadsheetml/2018/threadedcomments" xmlns:x="http://schemas.openxmlformats.org/spreadsheetml/2006/main"/>
</file>

<file path=xl/persons/person36.xml><?xml version="1.0" encoding="utf-8"?>
<personList xmlns="http://schemas.microsoft.com/office/spreadsheetml/2018/threadedcomments" xmlns:x="http://schemas.openxmlformats.org/spreadsheetml/2006/main"/>
</file>

<file path=xl/persons/person37.xml><?xml version="1.0" encoding="utf-8"?>
<personList xmlns="http://schemas.microsoft.com/office/spreadsheetml/2018/threadedcomments" xmlns:x="http://schemas.openxmlformats.org/spreadsheetml/2006/main"/>
</file>

<file path=xl/persons/person38.xml><?xml version="1.0" encoding="utf-8"?>
<personList xmlns="http://schemas.microsoft.com/office/spreadsheetml/2018/threadedcomments" xmlns:x="http://schemas.openxmlformats.org/spreadsheetml/2006/main"/>
</file>

<file path=xl/persons/person39.xml><?xml version="1.0" encoding="utf-8"?>
<personList xmlns="http://schemas.microsoft.com/office/spreadsheetml/2018/threadedcomments" xmlns:x="http://schemas.openxmlformats.org/spreadsheetml/2006/main"/>
</file>

<file path=xl/persons/person40.xml><?xml version="1.0" encoding="utf-8"?>
<personList xmlns="http://schemas.microsoft.com/office/spreadsheetml/2018/threadedcomments" xmlns:x="http://schemas.openxmlformats.org/spreadsheetml/2006/main"/>
</file>

<file path=xl/persons/person41.xml><?xml version="1.0" encoding="utf-8"?>
<personList xmlns="http://schemas.microsoft.com/office/spreadsheetml/2018/threadedcomments" xmlns:x="http://schemas.openxmlformats.org/spreadsheetml/2006/main"/>
</file>

<file path=xl/persons/person42.xml><?xml version="1.0" encoding="utf-8"?>
<personList xmlns="http://schemas.microsoft.com/office/spreadsheetml/2018/threadedcomments" xmlns:x="http://schemas.openxmlformats.org/spreadsheetml/2006/main"/>
</file>

<file path=xl/persons/person43.xml><?xml version="1.0" encoding="utf-8"?>
<personList xmlns="http://schemas.microsoft.com/office/spreadsheetml/2018/threadedcomments" xmlns:x="http://schemas.openxmlformats.org/spreadsheetml/2006/main"/>
</file>

<file path=xl/persons/person44.xml><?xml version="1.0" encoding="utf-8"?>
<personList xmlns="http://schemas.microsoft.com/office/spreadsheetml/2018/threadedcomments" xmlns:x="http://schemas.openxmlformats.org/spreadsheetml/2006/main"/>
</file>

<file path=xl/persons/person45.xml><?xml version="1.0" encoding="utf-8"?>
<personList xmlns="http://schemas.microsoft.com/office/spreadsheetml/2018/threadedcomments" xmlns:x="http://schemas.openxmlformats.org/spreadsheetml/2006/main"/>
</file>

<file path=xl/persons/person46.xml><?xml version="1.0" encoding="utf-8"?>
<personList xmlns="http://schemas.microsoft.com/office/spreadsheetml/2018/threadedcomments" xmlns:x="http://schemas.openxmlformats.org/spreadsheetml/2006/main"/>
</file>

<file path=xl/persons/person47.xml><?xml version="1.0" encoding="utf-8"?>
<personList xmlns="http://schemas.microsoft.com/office/spreadsheetml/2018/threadedcomments" xmlns:x="http://schemas.openxmlformats.org/spreadsheetml/2006/main"/>
</file>

<file path=xl/persons/person48.xml><?xml version="1.0" encoding="utf-8"?>
<personList xmlns="http://schemas.microsoft.com/office/spreadsheetml/2018/threadedcomments" xmlns:x="http://schemas.openxmlformats.org/spreadsheetml/2006/main"/>
</file>

<file path=xl/persons/person49.xml><?xml version="1.0" encoding="utf-8"?>
<personList xmlns="http://schemas.microsoft.com/office/spreadsheetml/2018/threadedcomments" xmlns:x="http://schemas.openxmlformats.org/spreadsheetml/2006/main"/>
</file>

<file path=xl/persons/person50.xml><?xml version="1.0" encoding="utf-8"?>
<personList xmlns="http://schemas.microsoft.com/office/spreadsheetml/2018/threadedcomments" xmlns:x="http://schemas.openxmlformats.org/spreadsheetml/2006/main"/>
</file>

<file path=xl/persons/person51.xml><?xml version="1.0" encoding="utf-8"?>
<personList xmlns="http://schemas.microsoft.com/office/spreadsheetml/2018/threadedcomments" xmlns:x="http://schemas.openxmlformats.org/spreadsheetml/2006/main"/>
</file>

<file path=xl/persons/person52.xml><?xml version="1.0" encoding="utf-8"?>
<personList xmlns="http://schemas.microsoft.com/office/spreadsheetml/2018/threadedcomments" xmlns:x="http://schemas.openxmlformats.org/spreadsheetml/2006/main"/>
</file>

<file path=xl/persons/person53.xml><?xml version="1.0" encoding="utf-8"?>
<personList xmlns="http://schemas.microsoft.com/office/spreadsheetml/2018/threadedcomments" xmlns:x="http://schemas.openxmlformats.org/spreadsheetml/2006/main"/>
</file>

<file path=xl/persons/person54.xml><?xml version="1.0" encoding="utf-8"?>
<personList xmlns="http://schemas.microsoft.com/office/spreadsheetml/2018/threadedcomments" xmlns:x="http://schemas.openxmlformats.org/spreadsheetml/2006/main"/>
</file>

<file path=xl/persons/person55.xml><?xml version="1.0" encoding="utf-8"?>
<personList xmlns="http://schemas.microsoft.com/office/spreadsheetml/2018/threadedcomments" xmlns:x="http://schemas.openxmlformats.org/spreadsheetml/2006/main"/>
</file>

<file path=xl/persons/person56.xml><?xml version="1.0" encoding="utf-8"?>
<personList xmlns="http://schemas.microsoft.com/office/spreadsheetml/2018/threadedcomments" xmlns:x="http://schemas.openxmlformats.org/spreadsheetml/2006/main"/>
</file>

<file path=xl/persons/person57.xml><?xml version="1.0" encoding="utf-8"?>
<personList xmlns="http://schemas.microsoft.com/office/spreadsheetml/2018/threadedcomments" xmlns:x="http://schemas.openxmlformats.org/spreadsheetml/2006/main"/>
</file>

<file path=xl/persons/person58.xml><?xml version="1.0" encoding="utf-8"?>
<personList xmlns="http://schemas.microsoft.com/office/spreadsheetml/2018/threadedcomments" xmlns:x="http://schemas.openxmlformats.org/spreadsheetml/2006/main"/>
</file>

<file path=xl/persons/person59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374DA-D0C3-4A65-BC57-067BE7E0ACCE}">
  <sheetPr>
    <tabColor theme="5" tint="0.79998168889431442"/>
  </sheetPr>
  <dimension ref="A1:K20"/>
  <sheetViews>
    <sheetView zoomScale="141" zoomScaleNormal="141" workbookViewId="0">
      <selection activeCell="B18" sqref="B18"/>
    </sheetView>
  </sheetViews>
  <sheetFormatPr defaultRowHeight="15" x14ac:dyDescent="0.35"/>
  <cols>
    <col min="4" max="4" width="10.33203125" customWidth="1"/>
    <col min="8" max="8" width="4.109375" customWidth="1"/>
    <col min="10" max="10" width="6.109375" customWidth="1"/>
  </cols>
  <sheetData>
    <row r="1" spans="1:11" x14ac:dyDescent="0.35">
      <c r="B1" t="s">
        <v>261</v>
      </c>
      <c r="C1" t="s">
        <v>262</v>
      </c>
      <c r="E1" s="213" t="s">
        <v>210</v>
      </c>
    </row>
    <row r="2" spans="1:11" x14ac:dyDescent="0.35">
      <c r="A2" s="173">
        <v>3</v>
      </c>
      <c r="B2" s="187">
        <f>'3 priedas'!C35</f>
        <v>29045.000000000011</v>
      </c>
      <c r="C2" s="187">
        <f>'3 priedas'!D35</f>
        <v>13115.499999999998</v>
      </c>
      <c r="E2">
        <f>'pajamų priedas'!G10+'pajamų priedas'!G12+'pajamų priedas'!G13+'pajamų priedas'!G14+'pajamų priedas'!G16+'pajamų priedas'!G24+'pajamų priedas'!G25+'pajamų priedas'!G26+'pajamų priedas'!G31+'pajamų priedas'!G32+'pajamų priedas'!G33+'pajamų priedas'!G34+'pajamų priedas'!G37+'pajamų priedas'!G38</f>
        <v>29045</v>
      </c>
      <c r="F2" t="s">
        <v>53</v>
      </c>
      <c r="G2">
        <f>E2-B2</f>
        <v>0</v>
      </c>
    </row>
    <row r="3" spans="1:11" x14ac:dyDescent="0.35">
      <c r="A3" s="173">
        <v>4</v>
      </c>
      <c r="B3" s="187">
        <f>'  4 priedas '!C38</f>
        <v>1482.098</v>
      </c>
      <c r="C3" s="187">
        <f>'  4 priedas '!D38</f>
        <v>486.21699999999998</v>
      </c>
      <c r="E3">
        <f>B3</f>
        <v>1482.098</v>
      </c>
      <c r="F3" t="s">
        <v>59</v>
      </c>
    </row>
    <row r="4" spans="1:11" x14ac:dyDescent="0.35">
      <c r="A4" s="173">
        <v>5</v>
      </c>
      <c r="B4" s="187">
        <f>'5 priedas'!C42</f>
        <v>7522.5999999999985</v>
      </c>
      <c r="C4" s="187">
        <f>'5 priedas'!D42</f>
        <v>5773.4999999999991</v>
      </c>
      <c r="E4">
        <f>B4</f>
        <v>7522.5999999999985</v>
      </c>
      <c r="F4" t="s">
        <v>60</v>
      </c>
      <c r="G4" t="s">
        <v>269</v>
      </c>
      <c r="I4" t="s">
        <v>270</v>
      </c>
    </row>
    <row r="5" spans="1:11" x14ac:dyDescent="0.35">
      <c r="A5" s="173">
        <v>6</v>
      </c>
      <c r="B5" s="187">
        <f>' 6 priedas'!C24</f>
        <v>712.73599999999988</v>
      </c>
      <c r="C5" s="187">
        <f>' 6 priedas'!D24</f>
        <v>171.905</v>
      </c>
      <c r="E5">
        <f>B5</f>
        <v>712.73599999999988</v>
      </c>
      <c r="F5" t="s">
        <v>253</v>
      </c>
      <c r="G5">
        <v>266.3</v>
      </c>
      <c r="H5" t="s">
        <v>61</v>
      </c>
      <c r="I5">
        <f>E5-G5</f>
        <v>446.43599999999986</v>
      </c>
      <c r="J5" t="s">
        <v>265</v>
      </c>
      <c r="K5" s="172">
        <f>G5+I5</f>
        <v>712.73599999999988</v>
      </c>
    </row>
    <row r="6" spans="1:11" x14ac:dyDescent="0.35">
      <c r="A6" s="173">
        <v>7</v>
      </c>
      <c r="B6" s="187">
        <f>' 7 priedas'!C27</f>
        <v>5163.9999999999991</v>
      </c>
      <c r="C6" s="187">
        <f>' 7 priedas'!D27</f>
        <v>2.7</v>
      </c>
      <c r="E6">
        <f>'pajamų priedas'!G20</f>
        <v>5164</v>
      </c>
      <c r="F6" t="s">
        <v>211</v>
      </c>
    </row>
    <row r="7" spans="1:11" x14ac:dyDescent="0.35">
      <c r="A7" s="173">
        <v>8</v>
      </c>
      <c r="B7" s="187">
        <f>' 8 priedas'!C35</f>
        <v>2702.7000000000003</v>
      </c>
      <c r="C7" s="187">
        <f>' 8 priedas'!D35</f>
        <v>938.8</v>
      </c>
      <c r="E7">
        <f>'pajamų priedas'!G28+'pajamų priedas'!G30</f>
        <v>2702.7</v>
      </c>
      <c r="F7" t="s">
        <v>54</v>
      </c>
    </row>
    <row r="8" spans="1:11" x14ac:dyDescent="0.35">
      <c r="A8" s="173">
        <v>8</v>
      </c>
      <c r="B8" s="187">
        <f>' 8 priedas'!E35</f>
        <v>365.6</v>
      </c>
      <c r="C8" s="187">
        <f>' 8 priedas'!F35</f>
        <v>0</v>
      </c>
      <c r="E8">
        <f>'pajamų priedas'!G29</f>
        <v>365.6</v>
      </c>
      <c r="F8" t="s">
        <v>55</v>
      </c>
    </row>
    <row r="9" spans="1:11" x14ac:dyDescent="0.35">
      <c r="A9" s="173">
        <v>9</v>
      </c>
      <c r="B9" s="174">
        <f>'9 priedas'!C15</f>
        <v>2066.6</v>
      </c>
      <c r="C9" s="174">
        <f>'9 priedas'!D15</f>
        <v>0</v>
      </c>
      <c r="E9">
        <f>'pajamų priedas'!G41</f>
        <v>2066.6</v>
      </c>
      <c r="F9" t="s">
        <v>56</v>
      </c>
    </row>
    <row r="10" spans="1:11" x14ac:dyDescent="0.35">
      <c r="A10" s="173">
        <v>10</v>
      </c>
      <c r="B10" s="174">
        <f>'10 priedas'!C14</f>
        <v>3120.3</v>
      </c>
      <c r="C10" s="174">
        <f>'10 priedas'!D14</f>
        <v>0</v>
      </c>
      <c r="E10">
        <f>'pajamų priedas'!G43</f>
        <v>3120.3</v>
      </c>
      <c r="F10" t="s">
        <v>212</v>
      </c>
    </row>
    <row r="11" spans="1:11" x14ac:dyDescent="0.35">
      <c r="A11" s="173">
        <v>11</v>
      </c>
      <c r="B11" s="174">
        <f>'11 priedas'!C65</f>
        <v>3011.1100000000006</v>
      </c>
      <c r="C11" s="174">
        <f>'11 priedas'!D65</f>
        <v>20.419999999999998</v>
      </c>
      <c r="E11" s="178">
        <f>'pajamų priedas'!G44+'pajamų priedas'!G45+'pajamų priedas'!G48+'pajamų priedas'!G46+'pajamų priedas'!G47</f>
        <v>3011.1</v>
      </c>
      <c r="F11" t="s">
        <v>58</v>
      </c>
    </row>
    <row r="12" spans="1:11" x14ac:dyDescent="0.35">
      <c r="A12" s="174"/>
      <c r="B12" s="175">
        <f>SUM(B2:B11)</f>
        <v>55192.744000000006</v>
      </c>
      <c r="C12" s="175">
        <f>SUM(C2:C11)</f>
        <v>20509.041999999994</v>
      </c>
      <c r="E12" s="172">
        <f>SUM(E2:E11)</f>
        <v>55192.733999999989</v>
      </c>
      <c r="G12">
        <f>E12-B12</f>
        <v>-1.0000000016589183E-2</v>
      </c>
    </row>
    <row r="13" spans="1:11" x14ac:dyDescent="0.35">
      <c r="B13">
        <f>B12+E2</f>
        <v>84237.744000000006</v>
      </c>
      <c r="D13" s="209" t="s">
        <v>263</v>
      </c>
      <c r="E13">
        <f>E3+E4+G5</f>
        <v>9270.9979999999978</v>
      </c>
    </row>
    <row r="14" spans="1:11" x14ac:dyDescent="0.35">
      <c r="A14" t="s">
        <v>210</v>
      </c>
      <c r="B14" s="172">
        <f>'pajamų priedas'!G49</f>
        <v>0</v>
      </c>
      <c r="D14" s="209" t="s">
        <v>264</v>
      </c>
      <c r="E14">
        <f>I5</f>
        <v>446.43599999999986</v>
      </c>
    </row>
    <row r="15" spans="1:11" x14ac:dyDescent="0.35">
      <c r="A15" t="s">
        <v>53</v>
      </c>
      <c r="B15">
        <f>'pajamų priedas'!G39</f>
        <v>46994.700000000004</v>
      </c>
      <c r="E15" s="172">
        <f>SUM(E13:E14)</f>
        <v>9717.4339999999975</v>
      </c>
    </row>
    <row r="16" spans="1:11" x14ac:dyDescent="0.35">
      <c r="A16" t="s">
        <v>217</v>
      </c>
    </row>
    <row r="17" spans="2:3" x14ac:dyDescent="0.35">
      <c r="B17">
        <f>B2+B3+B4+B5+B6+B7+B8</f>
        <v>46994.734000000004</v>
      </c>
      <c r="C17">
        <f>C2+C3+C4+C5+C6+C7+C8</f>
        <v>20488.621999999996</v>
      </c>
    </row>
    <row r="20" spans="2:3" x14ac:dyDescent="0.35">
      <c r="B20">
        <f>B17+G2</f>
        <v>46994.734000000004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</sheetPr>
  <dimension ref="A1:H63"/>
  <sheetViews>
    <sheetView topLeftCell="A16" zoomScale="165" zoomScaleNormal="165" workbookViewId="0">
      <selection activeCell="H25" sqref="H25"/>
    </sheetView>
  </sheetViews>
  <sheetFormatPr defaultColWidth="8.88671875" defaultRowHeight="15" x14ac:dyDescent="0.35"/>
  <cols>
    <col min="1" max="1" width="6.33203125" style="34" customWidth="1"/>
    <col min="2" max="2" width="2.33203125" style="34" customWidth="1"/>
    <col min="3" max="5" width="1.6640625" style="34" customWidth="1"/>
    <col min="6" max="6" width="63.44140625" style="34" customWidth="1"/>
    <col min="7" max="7" width="13.44140625" style="34" customWidth="1"/>
    <col min="8" max="16384" width="8.88671875" style="34"/>
  </cols>
  <sheetData>
    <row r="1" spans="1:7" s="93" customFormat="1" ht="17.399999999999999" x14ac:dyDescent="0.4">
      <c r="A1" s="92"/>
      <c r="B1" s="92"/>
      <c r="C1" s="92"/>
      <c r="D1" s="92"/>
      <c r="E1" s="92"/>
      <c r="F1" s="225" t="s">
        <v>0</v>
      </c>
      <c r="G1" s="225"/>
    </row>
    <row r="2" spans="1:7" s="93" customFormat="1" ht="17.25" customHeight="1" x14ac:dyDescent="0.4">
      <c r="A2" s="92"/>
      <c r="B2" s="92"/>
      <c r="C2" s="92"/>
      <c r="D2" s="92"/>
      <c r="E2" s="92"/>
      <c r="F2" s="226" t="s">
        <v>1</v>
      </c>
      <c r="G2" s="226"/>
    </row>
    <row r="3" spans="1:7" s="93" customFormat="1" ht="22.2" customHeight="1" x14ac:dyDescent="0.4">
      <c r="A3" s="92"/>
      <c r="B3" s="92"/>
      <c r="C3" s="92"/>
      <c r="D3" s="92"/>
      <c r="E3" s="92"/>
      <c r="F3" s="227" t="s">
        <v>2</v>
      </c>
      <c r="G3" s="227"/>
    </row>
    <row r="4" spans="1:7" x14ac:dyDescent="0.35">
      <c r="A4" s="19"/>
      <c r="B4" s="19"/>
      <c r="C4" s="19"/>
      <c r="D4" s="19"/>
      <c r="E4" s="19"/>
      <c r="F4" s="25"/>
      <c r="G4" s="26"/>
    </row>
    <row r="5" spans="1:7" ht="17.399999999999999" x14ac:dyDescent="0.4">
      <c r="A5" s="242" t="s">
        <v>3</v>
      </c>
      <c r="B5" s="242"/>
      <c r="C5" s="242"/>
      <c r="D5" s="242"/>
      <c r="E5" s="242"/>
      <c r="F5" s="242"/>
      <c r="G5" s="242"/>
    </row>
    <row r="6" spans="1:7" x14ac:dyDescent="0.35">
      <c r="A6" s="19"/>
      <c r="B6" s="19"/>
      <c r="C6" s="19"/>
      <c r="D6" s="19"/>
      <c r="E6" s="19"/>
      <c r="F6" s="27"/>
      <c r="G6" s="5"/>
    </row>
    <row r="7" spans="1:7" ht="30" x14ac:dyDescent="0.35">
      <c r="A7" s="4" t="s">
        <v>4</v>
      </c>
      <c r="B7" s="100"/>
      <c r="C7" s="99"/>
      <c r="D7" s="99"/>
      <c r="E7" s="99"/>
      <c r="F7" s="101" t="s">
        <v>5</v>
      </c>
      <c r="G7" s="4" t="s">
        <v>6</v>
      </c>
    </row>
    <row r="8" spans="1:7" x14ac:dyDescent="0.35">
      <c r="A8" s="28">
        <v>1</v>
      </c>
      <c r="B8" s="60"/>
      <c r="C8" s="102"/>
      <c r="D8" s="102"/>
      <c r="E8" s="102"/>
      <c r="F8" s="98">
        <v>2</v>
      </c>
      <c r="G8" s="28">
        <v>3</v>
      </c>
    </row>
    <row r="9" spans="1:7" x14ac:dyDescent="0.35">
      <c r="A9" s="7">
        <v>1</v>
      </c>
      <c r="B9" s="228" t="s">
        <v>7</v>
      </c>
      <c r="C9" s="229"/>
      <c r="D9" s="229"/>
      <c r="E9" s="229"/>
      <c r="F9" s="230"/>
      <c r="G9" s="121">
        <f>G10+G12+G16</f>
        <v>20399</v>
      </c>
    </row>
    <row r="10" spans="1:7" x14ac:dyDescent="0.35">
      <c r="A10" s="7">
        <v>2</v>
      </c>
      <c r="B10" s="96"/>
      <c r="C10" s="229" t="s">
        <v>8</v>
      </c>
      <c r="D10" s="229"/>
      <c r="E10" s="229"/>
      <c r="F10" s="230"/>
      <c r="G10" s="121">
        <f>ROUND(G11,1)</f>
        <v>17641</v>
      </c>
    </row>
    <row r="11" spans="1:7" x14ac:dyDescent="0.35">
      <c r="A11" s="7">
        <v>3</v>
      </c>
      <c r="B11" s="96"/>
      <c r="C11" s="97"/>
      <c r="D11" s="219" t="s">
        <v>9</v>
      </c>
      <c r="E11" s="219"/>
      <c r="F11" s="220"/>
      <c r="G11" s="122">
        <v>17641</v>
      </c>
    </row>
    <row r="12" spans="1:7" x14ac:dyDescent="0.35">
      <c r="A12" s="7">
        <v>4</v>
      </c>
      <c r="B12" s="96"/>
      <c r="C12" s="229" t="s">
        <v>10</v>
      </c>
      <c r="D12" s="229"/>
      <c r="E12" s="229"/>
      <c r="F12" s="230"/>
      <c r="G12" s="123">
        <f>SUM(G13:G15)</f>
        <v>2730</v>
      </c>
    </row>
    <row r="13" spans="1:7" x14ac:dyDescent="0.35">
      <c r="A13" s="7">
        <v>5</v>
      </c>
      <c r="B13" s="96"/>
      <c r="C13" s="97"/>
      <c r="D13" s="219" t="s">
        <v>11</v>
      </c>
      <c r="E13" s="219"/>
      <c r="F13" s="220"/>
      <c r="G13" s="122">
        <v>900</v>
      </c>
    </row>
    <row r="14" spans="1:7" x14ac:dyDescent="0.35">
      <c r="A14" s="7">
        <v>6</v>
      </c>
      <c r="B14" s="96"/>
      <c r="C14" s="97"/>
      <c r="D14" s="219" t="s">
        <v>12</v>
      </c>
      <c r="E14" s="219"/>
      <c r="F14" s="220"/>
      <c r="G14" s="122">
        <v>30</v>
      </c>
    </row>
    <row r="15" spans="1:7" x14ac:dyDescent="0.35">
      <c r="A15" s="7">
        <v>7</v>
      </c>
      <c r="B15" s="96"/>
      <c r="C15" s="97"/>
      <c r="D15" s="219" t="s">
        <v>13</v>
      </c>
      <c r="E15" s="219"/>
      <c r="F15" s="220"/>
      <c r="G15" s="122">
        <v>1800</v>
      </c>
    </row>
    <row r="16" spans="1:7" x14ac:dyDescent="0.35">
      <c r="A16" s="7">
        <v>8</v>
      </c>
      <c r="B16" s="96"/>
      <c r="C16" s="229" t="s">
        <v>14</v>
      </c>
      <c r="D16" s="229"/>
      <c r="E16" s="229"/>
      <c r="F16" s="230"/>
      <c r="G16" s="121">
        <f>SUM(G17)</f>
        <v>28</v>
      </c>
    </row>
    <row r="17" spans="1:8" x14ac:dyDescent="0.35">
      <c r="A17" s="7">
        <v>9</v>
      </c>
      <c r="B17" s="96"/>
      <c r="C17" s="95"/>
      <c r="D17" s="219" t="s">
        <v>15</v>
      </c>
      <c r="E17" s="219"/>
      <c r="F17" s="220"/>
      <c r="G17" s="122">
        <v>28</v>
      </c>
    </row>
    <row r="18" spans="1:8" x14ac:dyDescent="0.35">
      <c r="A18" s="7">
        <v>10</v>
      </c>
      <c r="B18" s="228" t="s">
        <v>16</v>
      </c>
      <c r="C18" s="229"/>
      <c r="D18" s="229"/>
      <c r="E18" s="229"/>
      <c r="F18" s="230"/>
      <c r="G18" s="121">
        <f>G19</f>
        <v>5061.1000000000004</v>
      </c>
    </row>
    <row r="19" spans="1:8" x14ac:dyDescent="0.35">
      <c r="A19" s="7">
        <v>11</v>
      </c>
      <c r="B19" s="96"/>
      <c r="C19" s="217" t="s">
        <v>17</v>
      </c>
      <c r="D19" s="217"/>
      <c r="E19" s="217"/>
      <c r="F19" s="218"/>
      <c r="G19" s="121">
        <f>G20+G24</f>
        <v>5061.1000000000004</v>
      </c>
    </row>
    <row r="20" spans="1:8" x14ac:dyDescent="0.35">
      <c r="A20" s="7">
        <v>12</v>
      </c>
      <c r="B20" s="96"/>
      <c r="C20" s="97"/>
      <c r="D20" s="221" t="s">
        <v>18</v>
      </c>
      <c r="E20" s="221"/>
      <c r="F20" s="222"/>
      <c r="G20" s="122">
        <f>SUM(G21:G23)</f>
        <v>5061.1000000000004</v>
      </c>
    </row>
    <row r="21" spans="1:8" x14ac:dyDescent="0.35">
      <c r="A21" s="7">
        <v>13</v>
      </c>
      <c r="B21" s="96"/>
      <c r="C21" s="97"/>
      <c r="D21" s="97"/>
      <c r="E21" s="232" t="s">
        <v>19</v>
      </c>
      <c r="F21" s="233"/>
      <c r="G21" s="124"/>
      <c r="H21" s="146"/>
    </row>
    <row r="22" spans="1:8" ht="29.4" customHeight="1" x14ac:dyDescent="0.35">
      <c r="A22" s="7">
        <v>14</v>
      </c>
      <c r="B22" s="96"/>
      <c r="C22" s="97"/>
      <c r="D22" s="97"/>
      <c r="E22" s="232" t="s">
        <v>20</v>
      </c>
      <c r="F22" s="233"/>
      <c r="G22" s="169">
        <v>5061.1000000000004</v>
      </c>
    </row>
    <row r="23" spans="1:8" x14ac:dyDescent="0.35">
      <c r="A23" s="7">
        <v>15</v>
      </c>
      <c r="B23" s="96"/>
      <c r="C23" s="97"/>
      <c r="D23" s="97"/>
      <c r="E23" s="232" t="s">
        <v>21</v>
      </c>
      <c r="F23" s="233"/>
      <c r="G23" s="124"/>
    </row>
    <row r="24" spans="1:8" x14ac:dyDescent="0.35">
      <c r="A24" s="7">
        <v>16</v>
      </c>
      <c r="B24" s="96"/>
      <c r="C24" s="97"/>
      <c r="D24" s="221" t="s">
        <v>22</v>
      </c>
      <c r="E24" s="221"/>
      <c r="F24" s="222"/>
      <c r="G24" s="122">
        <f>SUM(G25:G26)</f>
        <v>0</v>
      </c>
    </row>
    <row r="25" spans="1:8" ht="30.6" customHeight="1" x14ac:dyDescent="0.35">
      <c r="A25" s="7">
        <v>17</v>
      </c>
      <c r="B25" s="96"/>
      <c r="C25" s="97"/>
      <c r="D25" s="97"/>
      <c r="E25" s="234" t="s">
        <v>23</v>
      </c>
      <c r="F25" s="235"/>
      <c r="G25" s="125"/>
    </row>
    <row r="26" spans="1:8" x14ac:dyDescent="0.35">
      <c r="A26" s="7">
        <v>18</v>
      </c>
      <c r="B26" s="96"/>
      <c r="C26" s="97"/>
      <c r="D26" s="97"/>
      <c r="E26" s="234" t="s">
        <v>24</v>
      </c>
      <c r="F26" s="235"/>
      <c r="G26" s="124"/>
    </row>
    <row r="27" spans="1:8" x14ac:dyDescent="0.35">
      <c r="A27" s="7">
        <v>19</v>
      </c>
      <c r="B27" s="236" t="s">
        <v>25</v>
      </c>
      <c r="C27" s="237"/>
      <c r="D27" s="237"/>
      <c r="E27" s="237"/>
      <c r="F27" s="238"/>
      <c r="G27" s="121">
        <f>G28+G32+G38+G39</f>
        <v>5932.3</v>
      </c>
    </row>
    <row r="28" spans="1:8" x14ac:dyDescent="0.35">
      <c r="A28" s="7">
        <v>20</v>
      </c>
      <c r="B28" s="96"/>
      <c r="C28" s="229" t="s">
        <v>26</v>
      </c>
      <c r="D28" s="229"/>
      <c r="E28" s="229"/>
      <c r="F28" s="230"/>
      <c r="G28" s="121">
        <f>SUM(G29:G31)</f>
        <v>765</v>
      </c>
    </row>
    <row r="29" spans="1:8" x14ac:dyDescent="0.35">
      <c r="A29" s="7">
        <v>21</v>
      </c>
      <c r="B29" s="96"/>
      <c r="C29" s="97"/>
      <c r="D29" s="219" t="s">
        <v>27</v>
      </c>
      <c r="E29" s="219"/>
      <c r="F29" s="220"/>
      <c r="G29" s="122">
        <v>735</v>
      </c>
    </row>
    <row r="30" spans="1:8" x14ac:dyDescent="0.35">
      <c r="A30" s="7">
        <v>22</v>
      </c>
      <c r="B30" s="96"/>
      <c r="C30" s="97"/>
      <c r="D30" s="219" t="s">
        <v>28</v>
      </c>
      <c r="E30" s="219"/>
      <c r="F30" s="220"/>
      <c r="G30" s="122">
        <v>5</v>
      </c>
    </row>
    <row r="31" spans="1:8" x14ac:dyDescent="0.35">
      <c r="A31" s="7">
        <v>23</v>
      </c>
      <c r="B31" s="96"/>
      <c r="C31" s="97"/>
      <c r="D31" s="221" t="s">
        <v>29</v>
      </c>
      <c r="E31" s="221"/>
      <c r="F31" s="222"/>
      <c r="G31" s="122">
        <v>25</v>
      </c>
    </row>
    <row r="32" spans="1:8" x14ac:dyDescent="0.35">
      <c r="A32" s="7">
        <v>24</v>
      </c>
      <c r="B32" s="96"/>
      <c r="C32" s="229" t="s">
        <v>30</v>
      </c>
      <c r="D32" s="229"/>
      <c r="E32" s="229"/>
      <c r="F32" s="230"/>
      <c r="G32" s="121">
        <f>SUM(G33:G37)</f>
        <v>5079.3</v>
      </c>
    </row>
    <row r="33" spans="1:7" x14ac:dyDescent="0.35">
      <c r="A33" s="7">
        <v>25</v>
      </c>
      <c r="B33" s="96"/>
      <c r="C33" s="95"/>
      <c r="D33" s="221" t="s">
        <v>31</v>
      </c>
      <c r="E33" s="221"/>
      <c r="F33" s="222"/>
      <c r="G33" s="122">
        <v>1235.3</v>
      </c>
    </row>
    <row r="34" spans="1:7" x14ac:dyDescent="0.35">
      <c r="A34" s="7">
        <v>26</v>
      </c>
      <c r="B34" s="96"/>
      <c r="C34" s="95"/>
      <c r="D34" s="221" t="s">
        <v>32</v>
      </c>
      <c r="E34" s="221"/>
      <c r="F34" s="222"/>
      <c r="G34" s="122">
        <v>324</v>
      </c>
    </row>
    <row r="35" spans="1:7" x14ac:dyDescent="0.35">
      <c r="A35" s="7">
        <v>27</v>
      </c>
      <c r="B35" s="96"/>
      <c r="C35" s="95"/>
      <c r="D35" s="221" t="s">
        <v>33</v>
      </c>
      <c r="E35" s="221"/>
      <c r="F35" s="222"/>
      <c r="G35" s="122">
        <v>421</v>
      </c>
    </row>
    <row r="36" spans="1:7" x14ac:dyDescent="0.35">
      <c r="A36" s="7">
        <v>28</v>
      </c>
      <c r="B36" s="96"/>
      <c r="C36" s="97"/>
      <c r="D36" s="219" t="s">
        <v>34</v>
      </c>
      <c r="E36" s="219"/>
      <c r="F36" s="220"/>
      <c r="G36" s="122">
        <v>59</v>
      </c>
    </row>
    <row r="37" spans="1:7" x14ac:dyDescent="0.35">
      <c r="A37" s="7">
        <v>29</v>
      </c>
      <c r="B37" s="96"/>
      <c r="C37" s="97"/>
      <c r="D37" s="221" t="s">
        <v>35</v>
      </c>
      <c r="E37" s="221"/>
      <c r="F37" s="222"/>
      <c r="G37" s="122">
        <v>3040</v>
      </c>
    </row>
    <row r="38" spans="1:7" x14ac:dyDescent="0.35">
      <c r="A38" s="7">
        <v>30</v>
      </c>
      <c r="B38" s="96"/>
      <c r="C38" s="229" t="s">
        <v>36</v>
      </c>
      <c r="D38" s="229"/>
      <c r="E38" s="229"/>
      <c r="F38" s="230"/>
      <c r="G38" s="121">
        <v>85</v>
      </c>
    </row>
    <row r="39" spans="1:7" x14ac:dyDescent="0.35">
      <c r="A39" s="7">
        <v>31</v>
      </c>
      <c r="B39" s="96"/>
      <c r="C39" s="229" t="s">
        <v>37</v>
      </c>
      <c r="D39" s="229"/>
      <c r="E39" s="229"/>
      <c r="F39" s="230"/>
      <c r="G39" s="121">
        <v>3</v>
      </c>
    </row>
    <row r="40" spans="1:7" x14ac:dyDescent="0.35">
      <c r="A40" s="7">
        <v>32</v>
      </c>
      <c r="B40" s="216" t="s">
        <v>38</v>
      </c>
      <c r="C40" s="217"/>
      <c r="D40" s="217"/>
      <c r="E40" s="217"/>
      <c r="F40" s="218"/>
      <c r="G40" s="121">
        <f>SUM(G42:G43)</f>
        <v>510</v>
      </c>
    </row>
    <row r="41" spans="1:7" x14ac:dyDescent="0.35">
      <c r="A41" s="7">
        <v>33</v>
      </c>
      <c r="B41" s="103"/>
      <c r="C41" s="214" t="s">
        <v>39</v>
      </c>
      <c r="D41" s="214"/>
      <c r="E41" s="214"/>
      <c r="F41" s="215"/>
      <c r="G41" s="121">
        <f>SUM(G42:G43)</f>
        <v>510</v>
      </c>
    </row>
    <row r="42" spans="1:7" x14ac:dyDescent="0.35">
      <c r="A42" s="7">
        <v>34</v>
      </c>
      <c r="B42" s="103"/>
      <c r="C42" s="104"/>
      <c r="D42" s="221" t="s">
        <v>40</v>
      </c>
      <c r="E42" s="221"/>
      <c r="F42" s="222"/>
      <c r="G42" s="122">
        <v>165</v>
      </c>
    </row>
    <row r="43" spans="1:7" x14ac:dyDescent="0.35">
      <c r="A43" s="7">
        <v>35</v>
      </c>
      <c r="B43" s="103"/>
      <c r="C43" s="104"/>
      <c r="D43" s="221" t="s">
        <v>41</v>
      </c>
      <c r="E43" s="221"/>
      <c r="F43" s="222"/>
      <c r="G43" s="122">
        <v>345</v>
      </c>
    </row>
    <row r="44" spans="1:7" x14ac:dyDescent="0.35">
      <c r="A44" s="7">
        <v>36</v>
      </c>
      <c r="B44" s="216" t="s">
        <v>42</v>
      </c>
      <c r="C44" s="217"/>
      <c r="D44" s="217"/>
      <c r="E44" s="217"/>
      <c r="F44" s="218"/>
      <c r="G44" s="121">
        <f>SUM(G9+G18+G27+G40)</f>
        <v>31902.399999999998</v>
      </c>
    </row>
    <row r="45" spans="1:7" ht="43.95" customHeight="1" x14ac:dyDescent="0.35">
      <c r="A45" s="7">
        <v>37</v>
      </c>
      <c r="B45" s="96"/>
      <c r="C45" s="223" t="s">
        <v>43</v>
      </c>
      <c r="D45" s="223"/>
      <c r="E45" s="223"/>
      <c r="F45" s="224"/>
      <c r="G45" s="123">
        <f>G10+G12+G29+G30+G36+G38+G39</f>
        <v>21258</v>
      </c>
    </row>
    <row r="46" spans="1:7" x14ac:dyDescent="0.35">
      <c r="A46" s="7">
        <v>38</v>
      </c>
      <c r="B46" s="216" t="s">
        <v>44</v>
      </c>
      <c r="C46" s="217"/>
      <c r="D46" s="217"/>
      <c r="E46" s="217"/>
      <c r="F46" s="218"/>
      <c r="G46" s="126">
        <f>G47</f>
        <v>1385</v>
      </c>
    </row>
    <row r="47" spans="1:7" x14ac:dyDescent="0.35">
      <c r="A47" s="7">
        <v>39</v>
      </c>
      <c r="B47" s="96"/>
      <c r="C47" s="97"/>
      <c r="D47" s="219" t="s">
        <v>45</v>
      </c>
      <c r="E47" s="219"/>
      <c r="F47" s="220"/>
      <c r="G47" s="122">
        <v>1385</v>
      </c>
    </row>
    <row r="48" spans="1:7" ht="15" customHeight="1" x14ac:dyDescent="0.35">
      <c r="A48" s="7">
        <v>40</v>
      </c>
      <c r="B48" s="236" t="s">
        <v>46</v>
      </c>
      <c r="C48" s="237"/>
      <c r="D48" s="237"/>
      <c r="E48" s="237"/>
      <c r="F48" s="238"/>
      <c r="G48" s="126">
        <f>G49+G50+G51+G52</f>
        <v>3436.8</v>
      </c>
    </row>
    <row r="49" spans="1:7" x14ac:dyDescent="0.35">
      <c r="A49" s="7">
        <v>41</v>
      </c>
      <c r="B49" s="239" t="s">
        <v>47</v>
      </c>
      <c r="C49" s="240"/>
      <c r="D49" s="240"/>
      <c r="E49" s="240"/>
      <c r="F49" s="241"/>
      <c r="G49" s="127">
        <v>1992.7</v>
      </c>
    </row>
    <row r="50" spans="1:7" x14ac:dyDescent="0.35">
      <c r="A50" s="7">
        <v>42</v>
      </c>
      <c r="B50" s="239" t="s">
        <v>48</v>
      </c>
      <c r="C50" s="240"/>
      <c r="D50" s="240"/>
      <c r="E50" s="240"/>
      <c r="F50" s="241"/>
      <c r="G50" s="122">
        <v>833.7</v>
      </c>
    </row>
    <row r="51" spans="1:7" x14ac:dyDescent="0.35">
      <c r="A51" s="7">
        <v>43</v>
      </c>
      <c r="B51" s="239" t="s">
        <v>49</v>
      </c>
      <c r="C51" s="240"/>
      <c r="D51" s="240"/>
      <c r="E51" s="240"/>
      <c r="F51" s="241"/>
      <c r="G51" s="122">
        <v>185.6</v>
      </c>
    </row>
    <row r="52" spans="1:7" x14ac:dyDescent="0.35">
      <c r="A52" s="7">
        <v>44</v>
      </c>
      <c r="B52" s="239" t="s">
        <v>50</v>
      </c>
      <c r="C52" s="240"/>
      <c r="D52" s="240"/>
      <c r="E52" s="240"/>
      <c r="F52" s="241"/>
      <c r="G52" s="127">
        <v>424.8</v>
      </c>
    </row>
    <row r="53" spans="1:7" x14ac:dyDescent="0.35">
      <c r="A53" s="19"/>
      <c r="B53" s="19"/>
      <c r="C53" s="19"/>
      <c r="D53" s="19"/>
      <c r="E53" s="19"/>
      <c r="F53" s="152" t="s">
        <v>51</v>
      </c>
      <c r="G53" s="151">
        <f>G44+G46+G48</f>
        <v>36724.199999999997</v>
      </c>
    </row>
    <row r="54" spans="1:7" x14ac:dyDescent="0.35">
      <c r="A54" s="231" t="s">
        <v>52</v>
      </c>
      <c r="B54" s="231"/>
      <c r="C54" s="231"/>
      <c r="D54" s="231"/>
      <c r="E54" s="231"/>
      <c r="F54" s="231"/>
      <c r="G54" s="231"/>
    </row>
    <row r="55" spans="1:7" x14ac:dyDescent="0.35">
      <c r="F55" s="40" t="s">
        <v>53</v>
      </c>
      <c r="G55" s="146">
        <f>G10+G12+G16+G28+G36+G37+G38+G39+G40</f>
        <v>24861</v>
      </c>
    </row>
    <row r="56" spans="1:7" x14ac:dyDescent="0.35">
      <c r="F56" s="40" t="s">
        <v>54</v>
      </c>
      <c r="G56" s="146">
        <f>G33+G35</f>
        <v>1656.3</v>
      </c>
    </row>
    <row r="57" spans="1:7" x14ac:dyDescent="0.35">
      <c r="F57" s="40" t="s">
        <v>55</v>
      </c>
      <c r="G57" s="146">
        <f>G34</f>
        <v>324</v>
      </c>
    </row>
    <row r="58" spans="1:7" x14ac:dyDescent="0.35">
      <c r="F58" s="40" t="s">
        <v>56</v>
      </c>
      <c r="G58" s="146">
        <f>G47</f>
        <v>1385</v>
      </c>
    </row>
    <row r="59" spans="1:7" x14ac:dyDescent="0.35">
      <c r="F59" s="40" t="s">
        <v>57</v>
      </c>
      <c r="G59" s="146">
        <f>G22</f>
        <v>5061.1000000000004</v>
      </c>
    </row>
    <row r="60" spans="1:7" x14ac:dyDescent="0.35">
      <c r="F60" s="40" t="s">
        <v>58</v>
      </c>
      <c r="G60" s="146">
        <f>G48</f>
        <v>3436.8</v>
      </c>
    </row>
    <row r="61" spans="1:7" x14ac:dyDescent="0.35">
      <c r="F61" s="40" t="s">
        <v>59</v>
      </c>
      <c r="G61" s="146">
        <v>1364.8</v>
      </c>
    </row>
    <row r="62" spans="1:7" x14ac:dyDescent="0.35">
      <c r="F62" s="40" t="s">
        <v>60</v>
      </c>
      <c r="G62" s="34">
        <v>6302.1</v>
      </c>
    </row>
    <row r="63" spans="1:7" x14ac:dyDescent="0.35">
      <c r="F63" s="40" t="s">
        <v>61</v>
      </c>
      <c r="G63" s="34">
        <v>392.5</v>
      </c>
    </row>
  </sheetData>
  <mergeCells count="49">
    <mergeCell ref="B49:F49"/>
    <mergeCell ref="B50:F50"/>
    <mergeCell ref="B51:F51"/>
    <mergeCell ref="B52:F52"/>
    <mergeCell ref="A5:G5"/>
    <mergeCell ref="D11:F11"/>
    <mergeCell ref="E26:F26"/>
    <mergeCell ref="B27:F27"/>
    <mergeCell ref="C28:F28"/>
    <mergeCell ref="C32:F32"/>
    <mergeCell ref="C38:F38"/>
    <mergeCell ref="C39:F39"/>
    <mergeCell ref="D29:F29"/>
    <mergeCell ref="D30:F30"/>
    <mergeCell ref="D31:F31"/>
    <mergeCell ref="D33:F33"/>
    <mergeCell ref="A54:G54"/>
    <mergeCell ref="C12:F12"/>
    <mergeCell ref="D13:F13"/>
    <mergeCell ref="D14:F14"/>
    <mergeCell ref="D15:F15"/>
    <mergeCell ref="B18:F18"/>
    <mergeCell ref="C19:F19"/>
    <mergeCell ref="D20:F20"/>
    <mergeCell ref="C16:F16"/>
    <mergeCell ref="D17:F17"/>
    <mergeCell ref="E21:F21"/>
    <mergeCell ref="E22:F22"/>
    <mergeCell ref="E23:F23"/>
    <mergeCell ref="D24:F24"/>
    <mergeCell ref="E25:F25"/>
    <mergeCell ref="B48:F48"/>
    <mergeCell ref="F1:G1"/>
    <mergeCell ref="F2:G2"/>
    <mergeCell ref="F3:G3"/>
    <mergeCell ref="B9:F9"/>
    <mergeCell ref="C10:F10"/>
    <mergeCell ref="D34:F34"/>
    <mergeCell ref="D35:F35"/>
    <mergeCell ref="D36:F36"/>
    <mergeCell ref="D37:F37"/>
    <mergeCell ref="B40:F40"/>
    <mergeCell ref="C41:F41"/>
    <mergeCell ref="B46:F46"/>
    <mergeCell ref="D47:F47"/>
    <mergeCell ref="D42:F42"/>
    <mergeCell ref="D43:F43"/>
    <mergeCell ref="B44:F44"/>
    <mergeCell ref="C45:F45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7B173-4776-4020-BB9B-5C6FE5C8D96A}">
  <sheetPr>
    <tabColor theme="4" tint="0.59999389629810485"/>
  </sheetPr>
  <dimension ref="A1:I54"/>
  <sheetViews>
    <sheetView tabSelected="1" topLeftCell="A34" zoomScale="122" zoomScaleNormal="122" workbookViewId="0">
      <selection activeCell="D56" sqref="D56"/>
    </sheetView>
  </sheetViews>
  <sheetFormatPr defaultRowHeight="15" x14ac:dyDescent="0.35"/>
  <cols>
    <col min="1" max="1" width="6.33203125" customWidth="1"/>
    <col min="2" max="2" width="2.33203125" customWidth="1"/>
    <col min="3" max="5" width="1.6640625" customWidth="1"/>
    <col min="6" max="6" width="66.77734375" customWidth="1"/>
    <col min="7" max="7" width="13.44140625" customWidth="1"/>
  </cols>
  <sheetData>
    <row r="1" spans="1:9" ht="17.399999999999999" x14ac:dyDescent="0.4">
      <c r="F1" s="245" t="s">
        <v>221</v>
      </c>
      <c r="G1" s="245"/>
    </row>
    <row r="2" spans="1:9" ht="18" customHeight="1" x14ac:dyDescent="0.35">
      <c r="F2" s="243" t="s">
        <v>222</v>
      </c>
      <c r="G2" s="243"/>
    </row>
    <row r="3" spans="1:9" x14ac:dyDescent="0.35">
      <c r="F3" s="244"/>
      <c r="G3" s="244"/>
    </row>
    <row r="4" spans="1:9" ht="15.6" x14ac:dyDescent="0.35">
      <c r="A4" s="246" t="s">
        <v>236</v>
      </c>
      <c r="B4" s="246"/>
      <c r="C4" s="246"/>
      <c r="D4" s="246"/>
      <c r="E4" s="246"/>
      <c r="F4" s="246"/>
      <c r="G4" s="246"/>
    </row>
    <row r="5" spans="1:9" ht="7.8" customHeight="1" x14ac:dyDescent="0.35">
      <c r="A5" s="19"/>
      <c r="B5" s="19"/>
      <c r="C5" s="19"/>
      <c r="D5" s="19"/>
      <c r="E5" s="19"/>
      <c r="F5" s="27"/>
      <c r="G5" s="5"/>
    </row>
    <row r="6" spans="1:9" ht="30" x14ac:dyDescent="0.35">
      <c r="A6" s="4" t="s">
        <v>4</v>
      </c>
      <c r="B6" s="100"/>
      <c r="C6" s="99"/>
      <c r="D6" s="99"/>
      <c r="E6" s="99"/>
      <c r="F6" s="101" t="s">
        <v>5</v>
      </c>
      <c r="G6" s="4" t="s">
        <v>6</v>
      </c>
    </row>
    <row r="7" spans="1:9" x14ac:dyDescent="0.35">
      <c r="A7" s="28">
        <v>1</v>
      </c>
      <c r="B7" s="60"/>
      <c r="C7" s="102"/>
      <c r="D7" s="102"/>
      <c r="E7" s="102"/>
      <c r="F7" s="98">
        <v>2</v>
      </c>
      <c r="G7" s="28">
        <v>3</v>
      </c>
    </row>
    <row r="8" spans="1:9" x14ac:dyDescent="0.35">
      <c r="A8" s="7">
        <v>1</v>
      </c>
      <c r="B8" s="228" t="s">
        <v>7</v>
      </c>
      <c r="C8" s="229"/>
      <c r="D8" s="229"/>
      <c r="E8" s="229"/>
      <c r="F8" s="230"/>
      <c r="G8" s="121">
        <f>G9+G11+G15</f>
        <v>24901</v>
      </c>
    </row>
    <row r="9" spans="1:9" x14ac:dyDescent="0.35">
      <c r="A9" s="7">
        <v>2</v>
      </c>
      <c r="B9" s="96"/>
      <c r="C9" s="229" t="s">
        <v>8</v>
      </c>
      <c r="D9" s="229"/>
      <c r="E9" s="229"/>
      <c r="F9" s="230"/>
      <c r="G9" s="121">
        <f>ROUND(G10,1)</f>
        <v>21643</v>
      </c>
    </row>
    <row r="10" spans="1:9" x14ac:dyDescent="0.35">
      <c r="A10" s="7">
        <v>3</v>
      </c>
      <c r="B10" s="96"/>
      <c r="C10" s="97"/>
      <c r="D10" s="219" t="s">
        <v>9</v>
      </c>
      <c r="E10" s="219"/>
      <c r="F10" s="220"/>
      <c r="G10" s="122">
        <v>21643</v>
      </c>
      <c r="I10" s="195"/>
    </row>
    <row r="11" spans="1:9" x14ac:dyDescent="0.35">
      <c r="A11" s="7">
        <v>4</v>
      </c>
      <c r="B11" s="96"/>
      <c r="C11" s="229" t="s">
        <v>10</v>
      </c>
      <c r="D11" s="229"/>
      <c r="E11" s="229"/>
      <c r="F11" s="230"/>
      <c r="G11" s="123">
        <f>SUM(G12:G14)</f>
        <v>3230</v>
      </c>
    </row>
    <row r="12" spans="1:9" x14ac:dyDescent="0.35">
      <c r="A12" s="7">
        <v>5</v>
      </c>
      <c r="B12" s="96"/>
      <c r="C12" s="97"/>
      <c r="D12" s="219" t="s">
        <v>11</v>
      </c>
      <c r="E12" s="219"/>
      <c r="F12" s="220"/>
      <c r="G12" s="122">
        <v>1300</v>
      </c>
    </row>
    <row r="13" spans="1:9" x14ac:dyDescent="0.35">
      <c r="A13" s="7">
        <v>6</v>
      </c>
      <c r="B13" s="96"/>
      <c r="C13" s="97"/>
      <c r="D13" s="219" t="s">
        <v>12</v>
      </c>
      <c r="E13" s="219"/>
      <c r="F13" s="220"/>
      <c r="G13" s="122">
        <v>30</v>
      </c>
    </row>
    <row r="14" spans="1:9" x14ac:dyDescent="0.35">
      <c r="A14" s="7">
        <v>7</v>
      </c>
      <c r="B14" s="96"/>
      <c r="C14" s="97"/>
      <c r="D14" s="219" t="s">
        <v>13</v>
      </c>
      <c r="E14" s="219"/>
      <c r="F14" s="220"/>
      <c r="G14" s="122">
        <v>1900</v>
      </c>
    </row>
    <row r="15" spans="1:9" x14ac:dyDescent="0.35">
      <c r="A15" s="7">
        <v>8</v>
      </c>
      <c r="B15" s="96"/>
      <c r="C15" s="229" t="s">
        <v>14</v>
      </c>
      <c r="D15" s="229"/>
      <c r="E15" s="229"/>
      <c r="F15" s="230"/>
      <c r="G15" s="121">
        <f>SUM(G16)</f>
        <v>28</v>
      </c>
    </row>
    <row r="16" spans="1:9" x14ac:dyDescent="0.35">
      <c r="A16" s="7">
        <v>9</v>
      </c>
      <c r="B16" s="96"/>
      <c r="C16" s="95"/>
      <c r="D16" s="219" t="s">
        <v>15</v>
      </c>
      <c r="E16" s="219"/>
      <c r="F16" s="220"/>
      <c r="G16" s="122">
        <v>28</v>
      </c>
    </row>
    <row r="17" spans="1:8" x14ac:dyDescent="0.35">
      <c r="A17" s="7">
        <v>10</v>
      </c>
      <c r="B17" s="228" t="s">
        <v>16</v>
      </c>
      <c r="C17" s="229"/>
      <c r="D17" s="229"/>
      <c r="E17" s="229"/>
      <c r="F17" s="230"/>
      <c r="G17" s="121">
        <f>G18</f>
        <v>14881.4</v>
      </c>
    </row>
    <row r="18" spans="1:8" x14ac:dyDescent="0.35">
      <c r="A18" s="7">
        <v>11</v>
      </c>
      <c r="B18" s="96"/>
      <c r="C18" s="217" t="s">
        <v>17</v>
      </c>
      <c r="D18" s="217"/>
      <c r="E18" s="217"/>
      <c r="F18" s="218"/>
      <c r="G18" s="121">
        <f>G19+G20+G21</f>
        <v>14881.4</v>
      </c>
    </row>
    <row r="19" spans="1:8" x14ac:dyDescent="0.35">
      <c r="A19" s="7">
        <v>12</v>
      </c>
      <c r="B19" s="96"/>
      <c r="C19" s="97"/>
      <c r="D19" s="97"/>
      <c r="E19" s="232" t="s">
        <v>62</v>
      </c>
      <c r="F19" s="233"/>
      <c r="G19" s="122">
        <v>9271</v>
      </c>
    </row>
    <row r="20" spans="1:8" ht="28.2" customHeight="1" x14ac:dyDescent="0.35">
      <c r="A20" s="7">
        <v>13</v>
      </c>
      <c r="B20" s="96"/>
      <c r="C20" s="97"/>
      <c r="D20" s="97"/>
      <c r="E20" s="232" t="s">
        <v>63</v>
      </c>
      <c r="F20" s="233"/>
      <c r="G20" s="204">
        <v>5164</v>
      </c>
    </row>
    <row r="21" spans="1:8" x14ac:dyDescent="0.35">
      <c r="A21" s="7">
        <v>14</v>
      </c>
      <c r="B21" s="96"/>
      <c r="C21" s="97"/>
      <c r="D21" s="97"/>
      <c r="E21" s="232" t="s">
        <v>64</v>
      </c>
      <c r="F21" s="233"/>
      <c r="G21" s="122">
        <v>446.4</v>
      </c>
      <c r="H21" s="195"/>
    </row>
    <row r="22" spans="1:8" x14ac:dyDescent="0.35">
      <c r="A22" s="7">
        <v>15</v>
      </c>
      <c r="B22" s="236" t="s">
        <v>25</v>
      </c>
      <c r="C22" s="237"/>
      <c r="D22" s="237"/>
      <c r="E22" s="237"/>
      <c r="F22" s="238"/>
      <c r="G22" s="121">
        <f>G23+G27+G33+G34</f>
        <v>7012.3</v>
      </c>
    </row>
    <row r="23" spans="1:8" x14ac:dyDescent="0.35">
      <c r="A23" s="7">
        <v>16</v>
      </c>
      <c r="B23" s="96"/>
      <c r="C23" s="229" t="s">
        <v>26</v>
      </c>
      <c r="D23" s="229"/>
      <c r="E23" s="229"/>
      <c r="F23" s="230"/>
      <c r="G23" s="121">
        <f>SUM(G24:G26)</f>
        <v>785</v>
      </c>
    </row>
    <row r="24" spans="1:8" x14ac:dyDescent="0.35">
      <c r="A24" s="7">
        <v>17</v>
      </c>
      <c r="B24" s="96"/>
      <c r="C24" s="97"/>
      <c r="D24" s="219" t="s">
        <v>27</v>
      </c>
      <c r="E24" s="219"/>
      <c r="F24" s="220"/>
      <c r="G24" s="122">
        <v>750</v>
      </c>
    </row>
    <row r="25" spans="1:8" x14ac:dyDescent="0.35">
      <c r="A25" s="7">
        <v>18</v>
      </c>
      <c r="B25" s="96"/>
      <c r="C25" s="97"/>
      <c r="D25" s="219" t="s">
        <v>28</v>
      </c>
      <c r="E25" s="219"/>
      <c r="F25" s="220"/>
      <c r="G25" s="122">
        <v>5</v>
      </c>
    </row>
    <row r="26" spans="1:8" x14ac:dyDescent="0.35">
      <c r="A26" s="7">
        <v>19</v>
      </c>
      <c r="B26" s="96"/>
      <c r="C26" s="97"/>
      <c r="D26" s="221" t="s">
        <v>29</v>
      </c>
      <c r="E26" s="221"/>
      <c r="F26" s="222"/>
      <c r="G26" s="122">
        <v>30</v>
      </c>
    </row>
    <row r="27" spans="1:8" x14ac:dyDescent="0.35">
      <c r="A27" s="7">
        <v>20</v>
      </c>
      <c r="B27" s="96"/>
      <c r="C27" s="229" t="s">
        <v>30</v>
      </c>
      <c r="D27" s="229"/>
      <c r="E27" s="229"/>
      <c r="F27" s="230"/>
      <c r="G27" s="121">
        <f>SUM(G28:G32)</f>
        <v>6134.3</v>
      </c>
    </row>
    <row r="28" spans="1:8" x14ac:dyDescent="0.35">
      <c r="A28" s="7">
        <v>21</v>
      </c>
      <c r="B28" s="96"/>
      <c r="C28" s="95"/>
      <c r="D28" s="221" t="s">
        <v>31</v>
      </c>
      <c r="E28" s="221"/>
      <c r="F28" s="222"/>
      <c r="G28" s="122">
        <v>2176.9</v>
      </c>
    </row>
    <row r="29" spans="1:8" x14ac:dyDescent="0.35">
      <c r="A29" s="7">
        <v>22</v>
      </c>
      <c r="B29" s="96"/>
      <c r="C29" s="95"/>
      <c r="D29" s="221" t="s">
        <v>32</v>
      </c>
      <c r="E29" s="221"/>
      <c r="F29" s="222"/>
      <c r="G29" s="122">
        <v>365.6</v>
      </c>
    </row>
    <row r="30" spans="1:8" x14ac:dyDescent="0.35">
      <c r="A30" s="7">
        <v>23</v>
      </c>
      <c r="B30" s="96"/>
      <c r="C30" s="95"/>
      <c r="D30" s="221" t="s">
        <v>33</v>
      </c>
      <c r="E30" s="221"/>
      <c r="F30" s="222"/>
      <c r="G30" s="122">
        <v>525.79999999999995</v>
      </c>
    </row>
    <row r="31" spans="1:8" x14ac:dyDescent="0.35">
      <c r="A31" s="7">
        <v>24</v>
      </c>
      <c r="B31" s="96"/>
      <c r="C31" s="97"/>
      <c r="D31" s="219" t="s">
        <v>34</v>
      </c>
      <c r="E31" s="219"/>
      <c r="F31" s="220"/>
      <c r="G31" s="122">
        <v>66</v>
      </c>
    </row>
    <row r="32" spans="1:8" x14ac:dyDescent="0.35">
      <c r="A32" s="7">
        <v>25</v>
      </c>
      <c r="B32" s="96"/>
      <c r="C32" s="97"/>
      <c r="D32" s="221" t="s">
        <v>35</v>
      </c>
      <c r="E32" s="221"/>
      <c r="F32" s="222"/>
      <c r="G32" s="122">
        <v>3000</v>
      </c>
    </row>
    <row r="33" spans="1:7" x14ac:dyDescent="0.35">
      <c r="A33" s="7">
        <v>26</v>
      </c>
      <c r="B33" s="96"/>
      <c r="C33" s="229" t="s">
        <v>36</v>
      </c>
      <c r="D33" s="229"/>
      <c r="E33" s="229"/>
      <c r="F33" s="230"/>
      <c r="G33" s="121">
        <v>90</v>
      </c>
    </row>
    <row r="34" spans="1:7" x14ac:dyDescent="0.35">
      <c r="A34" s="7">
        <v>27</v>
      </c>
      <c r="B34" s="96"/>
      <c r="C34" s="229" t="s">
        <v>37</v>
      </c>
      <c r="D34" s="229"/>
      <c r="E34" s="229"/>
      <c r="F34" s="230"/>
      <c r="G34" s="121">
        <v>3</v>
      </c>
    </row>
    <row r="35" spans="1:7" x14ac:dyDescent="0.35">
      <c r="A35" s="7">
        <v>28</v>
      </c>
      <c r="B35" s="216" t="s">
        <v>38</v>
      </c>
      <c r="C35" s="217"/>
      <c r="D35" s="217"/>
      <c r="E35" s="217"/>
      <c r="F35" s="218"/>
      <c r="G35" s="121">
        <f>SUM(G37:G38)</f>
        <v>200</v>
      </c>
    </row>
    <row r="36" spans="1:7" x14ac:dyDescent="0.35">
      <c r="A36" s="7">
        <v>29</v>
      </c>
      <c r="B36" s="103"/>
      <c r="C36" s="214" t="s">
        <v>39</v>
      </c>
      <c r="D36" s="214"/>
      <c r="E36" s="214"/>
      <c r="F36" s="215"/>
      <c r="G36" s="121">
        <f>SUM(G37:G38)</f>
        <v>200</v>
      </c>
    </row>
    <row r="37" spans="1:7" x14ac:dyDescent="0.35">
      <c r="A37" s="7">
        <v>30</v>
      </c>
      <c r="B37" s="103"/>
      <c r="C37" s="104"/>
      <c r="D37" s="221" t="s">
        <v>40</v>
      </c>
      <c r="E37" s="221"/>
      <c r="F37" s="222"/>
      <c r="G37" s="122">
        <v>0</v>
      </c>
    </row>
    <row r="38" spans="1:7" x14ac:dyDescent="0.35">
      <c r="A38" s="7">
        <v>31</v>
      </c>
      <c r="B38" s="103"/>
      <c r="C38" s="104"/>
      <c r="D38" s="221" t="s">
        <v>41</v>
      </c>
      <c r="E38" s="221"/>
      <c r="F38" s="222"/>
      <c r="G38" s="122">
        <v>200</v>
      </c>
    </row>
    <row r="39" spans="1:7" x14ac:dyDescent="0.35">
      <c r="A39" s="7">
        <v>32</v>
      </c>
      <c r="B39" s="216" t="s">
        <v>42</v>
      </c>
      <c r="C39" s="217"/>
      <c r="D39" s="217"/>
      <c r="E39" s="217"/>
      <c r="F39" s="218"/>
      <c r="G39" s="121">
        <f>SUM(G8+G17+G22+G35)</f>
        <v>46994.700000000004</v>
      </c>
    </row>
    <row r="40" spans="1:7" x14ac:dyDescent="0.35">
      <c r="A40" s="7">
        <v>33</v>
      </c>
      <c r="B40" s="216" t="s">
        <v>44</v>
      </c>
      <c r="C40" s="217"/>
      <c r="D40" s="217"/>
      <c r="E40" s="217"/>
      <c r="F40" s="218"/>
      <c r="G40" s="126">
        <f>G41</f>
        <v>2066.6</v>
      </c>
    </row>
    <row r="41" spans="1:7" x14ac:dyDescent="0.35">
      <c r="A41" s="7">
        <v>34</v>
      </c>
      <c r="B41" s="96"/>
      <c r="C41" s="97"/>
      <c r="D41" s="219" t="s">
        <v>45</v>
      </c>
      <c r="E41" s="219"/>
      <c r="F41" s="220"/>
      <c r="G41" s="122">
        <v>2066.6</v>
      </c>
    </row>
    <row r="42" spans="1:7" x14ac:dyDescent="0.35">
      <c r="A42" s="7">
        <v>35</v>
      </c>
      <c r="B42" s="236" t="s">
        <v>46</v>
      </c>
      <c r="C42" s="237"/>
      <c r="D42" s="237"/>
      <c r="E42" s="237"/>
      <c r="F42" s="238"/>
      <c r="G42" s="126">
        <f>G43+G44+G45+G48+G46+G47</f>
        <v>6131.4</v>
      </c>
    </row>
    <row r="43" spans="1:7" x14ac:dyDescent="0.35">
      <c r="A43" s="7">
        <v>36</v>
      </c>
      <c r="B43" s="239" t="s">
        <v>47</v>
      </c>
      <c r="C43" s="240"/>
      <c r="D43" s="240"/>
      <c r="E43" s="240"/>
      <c r="F43" s="241"/>
      <c r="G43" s="127">
        <v>3120.3</v>
      </c>
    </row>
    <row r="44" spans="1:7" x14ac:dyDescent="0.35">
      <c r="A44" s="7">
        <v>37</v>
      </c>
      <c r="B44" s="239" t="s">
        <v>48</v>
      </c>
      <c r="C44" s="240"/>
      <c r="D44" s="240"/>
      <c r="E44" s="240"/>
      <c r="F44" s="241"/>
      <c r="G44" s="174">
        <v>1913.8</v>
      </c>
    </row>
    <row r="45" spans="1:7" x14ac:dyDescent="0.35">
      <c r="A45" s="7">
        <v>38</v>
      </c>
      <c r="B45" s="239" t="s">
        <v>49</v>
      </c>
      <c r="C45" s="240"/>
      <c r="D45" s="240"/>
      <c r="E45" s="240"/>
      <c r="F45" s="241"/>
      <c r="G45" s="122">
        <v>236.5</v>
      </c>
    </row>
    <row r="46" spans="1:7" x14ac:dyDescent="0.35">
      <c r="A46" s="7">
        <v>39</v>
      </c>
      <c r="B46" s="239" t="s">
        <v>259</v>
      </c>
      <c r="C46" s="240"/>
      <c r="D46" s="240"/>
      <c r="E46" s="240"/>
      <c r="F46" s="241"/>
      <c r="G46" s="122">
        <v>51.7</v>
      </c>
    </row>
    <row r="47" spans="1:7" x14ac:dyDescent="0.35">
      <c r="A47" s="7">
        <v>40</v>
      </c>
      <c r="B47" s="239" t="s">
        <v>50</v>
      </c>
      <c r="C47" s="240"/>
      <c r="D47" s="240"/>
      <c r="E47" s="240"/>
      <c r="F47" s="241"/>
      <c r="G47" s="122">
        <v>430.4</v>
      </c>
    </row>
    <row r="48" spans="1:7" x14ac:dyDescent="0.35">
      <c r="A48" s="7">
        <v>41</v>
      </c>
      <c r="B48" s="239" t="s">
        <v>279</v>
      </c>
      <c r="C48" s="240"/>
      <c r="D48" s="240"/>
      <c r="E48" s="240"/>
      <c r="F48" s="241"/>
      <c r="G48" s="186">
        <v>378.7</v>
      </c>
    </row>
    <row r="49" spans="1:7" ht="5.4" customHeight="1" x14ac:dyDescent="0.35">
      <c r="A49" s="19"/>
      <c r="B49" s="19"/>
      <c r="C49" s="19"/>
      <c r="D49" s="19"/>
      <c r="E49" s="19"/>
      <c r="F49" s="152"/>
      <c r="G49" s="151"/>
    </row>
    <row r="50" spans="1:7" ht="10.8" customHeight="1" x14ac:dyDescent="0.35">
      <c r="A50" s="231" t="s">
        <v>52</v>
      </c>
      <c r="B50" s="231"/>
      <c r="C50" s="231"/>
      <c r="D50" s="231"/>
      <c r="E50" s="231"/>
      <c r="F50" s="231"/>
      <c r="G50" s="231"/>
    </row>
    <row r="51" spans="1:7" ht="10.199999999999999" hidden="1" customHeight="1" x14ac:dyDescent="0.35">
      <c r="F51" s="210" t="s">
        <v>53</v>
      </c>
      <c r="G51" s="203">
        <f>G10+G12+G13+G14+G16+G24+G25+G26+G31+G32+G33+G34+G38</f>
        <v>29045</v>
      </c>
    </row>
    <row r="52" spans="1:7" ht="10.8" hidden="1" customHeight="1" x14ac:dyDescent="0.35">
      <c r="F52" s="210" t="s">
        <v>251</v>
      </c>
      <c r="G52" s="203">
        <f>G16+G26+G34</f>
        <v>61</v>
      </c>
    </row>
    <row r="53" spans="1:7" hidden="1" x14ac:dyDescent="0.35"/>
    <row r="54" spans="1:7" hidden="1" x14ac:dyDescent="0.35">
      <c r="G54" s="195">
        <f>G39+G42+G40</f>
        <v>55192.700000000004</v>
      </c>
    </row>
  </sheetData>
  <mergeCells count="46">
    <mergeCell ref="F2:G2"/>
    <mergeCell ref="F3:G3"/>
    <mergeCell ref="F1:G1"/>
    <mergeCell ref="C15:F15"/>
    <mergeCell ref="A4:G4"/>
    <mergeCell ref="B8:F8"/>
    <mergeCell ref="C9:F9"/>
    <mergeCell ref="D10:F10"/>
    <mergeCell ref="C11:F11"/>
    <mergeCell ref="D12:F12"/>
    <mergeCell ref="D13:F13"/>
    <mergeCell ref="D14:F14"/>
    <mergeCell ref="D29:F29"/>
    <mergeCell ref="E21:F21"/>
    <mergeCell ref="B22:F22"/>
    <mergeCell ref="C23:F23"/>
    <mergeCell ref="D16:F16"/>
    <mergeCell ref="B17:F17"/>
    <mergeCell ref="C18:F18"/>
    <mergeCell ref="E19:F19"/>
    <mergeCell ref="E20:F20"/>
    <mergeCell ref="D24:F24"/>
    <mergeCell ref="D25:F25"/>
    <mergeCell ref="D26:F26"/>
    <mergeCell ref="C27:F27"/>
    <mergeCell ref="D28:F28"/>
    <mergeCell ref="B40:F40"/>
    <mergeCell ref="D30:F30"/>
    <mergeCell ref="D31:F31"/>
    <mergeCell ref="D32:F32"/>
    <mergeCell ref="C33:F33"/>
    <mergeCell ref="C34:F34"/>
    <mergeCell ref="B35:F35"/>
    <mergeCell ref="C36:F36"/>
    <mergeCell ref="D37:F37"/>
    <mergeCell ref="D38:F38"/>
    <mergeCell ref="B39:F39"/>
    <mergeCell ref="A50:G50"/>
    <mergeCell ref="D41:F41"/>
    <mergeCell ref="B42:F42"/>
    <mergeCell ref="B43:F43"/>
    <mergeCell ref="B44:F44"/>
    <mergeCell ref="B45:F45"/>
    <mergeCell ref="B48:F48"/>
    <mergeCell ref="B46:F46"/>
    <mergeCell ref="B47:F47"/>
  </mergeCells>
  <pageMargins left="1.1023622047244095" right="0.31496062992125984" top="0.70866141732283472" bottom="0.6692913385826772" header="0.31496062992125984" footer="0.31496062992125984"/>
  <pageSetup paperSize="9" scale="9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</sheetPr>
  <dimension ref="A1:F40"/>
  <sheetViews>
    <sheetView topLeftCell="A28" zoomScale="148" zoomScaleNormal="148" workbookViewId="0">
      <selection activeCell="F38" sqref="F38"/>
    </sheetView>
  </sheetViews>
  <sheetFormatPr defaultColWidth="9.109375" defaultRowHeight="15" x14ac:dyDescent="0.35"/>
  <cols>
    <col min="1" max="1" width="4.109375" style="19" customWidth="1"/>
    <col min="2" max="2" width="37.33203125" style="5" customWidth="1"/>
    <col min="3" max="3" width="9.109375" style="5" customWidth="1"/>
    <col min="4" max="4" width="14.33203125" style="5" customWidth="1"/>
    <col min="5" max="5" width="15.6640625" style="5" customWidth="1"/>
    <col min="6" max="6" width="14.6640625" style="5" customWidth="1"/>
    <col min="7" max="16384" width="9.109375" style="5"/>
  </cols>
  <sheetData>
    <row r="1" spans="1:6" ht="17.399999999999999" customHeight="1" x14ac:dyDescent="0.4">
      <c r="A1" s="225" t="s">
        <v>218</v>
      </c>
      <c r="B1" s="225"/>
      <c r="C1" s="225"/>
      <c r="D1" s="225"/>
      <c r="E1" s="225"/>
      <c r="F1" s="225"/>
    </row>
    <row r="2" spans="1:6" ht="17.399999999999999" x14ac:dyDescent="0.4">
      <c r="A2" s="225" t="s">
        <v>219</v>
      </c>
      <c r="B2" s="225"/>
      <c r="C2" s="225"/>
      <c r="D2" s="225"/>
      <c r="E2" s="225"/>
      <c r="F2" s="225"/>
    </row>
    <row r="3" spans="1:6" x14ac:dyDescent="0.35">
      <c r="E3" s="30"/>
      <c r="F3" s="6"/>
    </row>
    <row r="4" spans="1:6" ht="17.399999999999999" x14ac:dyDescent="0.4">
      <c r="A4" s="242" t="s">
        <v>65</v>
      </c>
      <c r="B4" s="242"/>
      <c r="C4" s="242"/>
      <c r="D4" s="242"/>
      <c r="E4" s="242"/>
      <c r="F4" s="242"/>
    </row>
    <row r="5" spans="1:6" ht="15.75" customHeight="1" x14ac:dyDescent="0.4">
      <c r="A5" s="242" t="s">
        <v>237</v>
      </c>
      <c r="B5" s="242"/>
      <c r="C5" s="242"/>
      <c r="D5" s="242"/>
      <c r="E5" s="242"/>
      <c r="F5" s="242"/>
    </row>
    <row r="6" spans="1:6" ht="16.5" customHeight="1" x14ac:dyDescent="0.35">
      <c r="A6" s="128"/>
      <c r="B6" s="128"/>
      <c r="C6" s="128"/>
      <c r="D6" s="128"/>
      <c r="E6" s="254"/>
      <c r="F6" s="254"/>
    </row>
    <row r="7" spans="1:6" x14ac:dyDescent="0.35">
      <c r="A7" s="248" t="s">
        <v>4</v>
      </c>
      <c r="B7" s="248" t="s">
        <v>66</v>
      </c>
      <c r="C7" s="248" t="s">
        <v>67</v>
      </c>
      <c r="D7" s="251" t="s">
        <v>68</v>
      </c>
      <c r="E7" s="252"/>
      <c r="F7" s="253"/>
    </row>
    <row r="8" spans="1:6" x14ac:dyDescent="0.35">
      <c r="A8" s="249"/>
      <c r="B8" s="249"/>
      <c r="C8" s="249"/>
      <c r="D8" s="255" t="s">
        <v>69</v>
      </c>
      <c r="E8" s="258" t="s">
        <v>70</v>
      </c>
      <c r="F8" s="259" t="s">
        <v>71</v>
      </c>
    </row>
    <row r="9" spans="1:6" x14ac:dyDescent="0.35">
      <c r="A9" s="249"/>
      <c r="B9" s="249"/>
      <c r="C9" s="249"/>
      <c r="D9" s="256"/>
      <c r="E9" s="258"/>
      <c r="F9" s="259"/>
    </row>
    <row r="10" spans="1:6" x14ac:dyDescent="0.35">
      <c r="A10" s="249"/>
      <c r="B10" s="249"/>
      <c r="C10" s="249"/>
      <c r="D10" s="256"/>
      <c r="E10" s="258"/>
      <c r="F10" s="259"/>
    </row>
    <row r="11" spans="1:6" ht="45.6" customHeight="1" x14ac:dyDescent="0.35">
      <c r="A11" s="250"/>
      <c r="B11" s="250"/>
      <c r="C11" s="250"/>
      <c r="D11" s="257"/>
      <c r="E11" s="258"/>
      <c r="F11" s="259"/>
    </row>
    <row r="12" spans="1:6" s="19" customFormat="1" ht="15.75" customHeight="1" x14ac:dyDescent="0.35">
      <c r="A12" s="129">
        <v>1</v>
      </c>
      <c r="B12" s="129">
        <v>2</v>
      </c>
      <c r="C12" s="129">
        <v>3</v>
      </c>
      <c r="D12" s="130">
        <v>4</v>
      </c>
      <c r="E12" s="131">
        <v>5</v>
      </c>
      <c r="F12" s="1">
        <v>6</v>
      </c>
    </row>
    <row r="13" spans="1:6" x14ac:dyDescent="0.35">
      <c r="A13" s="1">
        <v>1</v>
      </c>
      <c r="B13" s="194" t="s">
        <v>72</v>
      </c>
      <c r="C13" s="10">
        <f>ROUND(D13+E13+F13,1)</f>
        <v>370.3</v>
      </c>
      <c r="D13" s="15"/>
      <c r="E13" s="15">
        <v>150</v>
      </c>
      <c r="F13" s="15">
        <v>220.3</v>
      </c>
    </row>
    <row r="14" spans="1:6" x14ac:dyDescent="0.35">
      <c r="A14" s="1">
        <v>2</v>
      </c>
      <c r="B14" s="59" t="s">
        <v>73</v>
      </c>
      <c r="C14" s="10">
        <f>ROUND(D14+E14+F14,1)</f>
        <v>94.7</v>
      </c>
      <c r="D14" s="15"/>
      <c r="E14" s="15">
        <v>92</v>
      </c>
      <c r="F14" s="15">
        <v>2.7</v>
      </c>
    </row>
    <row r="15" spans="1:6" s="30" customFormat="1" x14ac:dyDescent="0.35">
      <c r="A15" s="1">
        <v>3</v>
      </c>
      <c r="B15" s="112" t="s">
        <v>74</v>
      </c>
      <c r="C15" s="10">
        <f t="shared" ref="C15:C37" si="0">ROUND(D15+E15+F15,1)</f>
        <v>94</v>
      </c>
      <c r="D15" s="15"/>
      <c r="E15" s="15">
        <v>51</v>
      </c>
      <c r="F15" s="15">
        <v>43</v>
      </c>
    </row>
    <row r="16" spans="1:6" s="30" customFormat="1" x14ac:dyDescent="0.35">
      <c r="A16" s="1">
        <v>4</v>
      </c>
      <c r="B16" s="113" t="s">
        <v>75</v>
      </c>
      <c r="C16" s="12">
        <f t="shared" si="0"/>
        <v>1434</v>
      </c>
      <c r="D16" s="15"/>
      <c r="E16" s="15">
        <v>1379</v>
      </c>
      <c r="F16" s="15">
        <v>55</v>
      </c>
    </row>
    <row r="17" spans="1:6" s="30" customFormat="1" x14ac:dyDescent="0.35">
      <c r="A17" s="1">
        <v>5</v>
      </c>
      <c r="B17" s="114" t="s">
        <v>76</v>
      </c>
      <c r="C17" s="10">
        <f t="shared" si="0"/>
        <v>12.2</v>
      </c>
      <c r="D17" s="15"/>
      <c r="E17" s="15">
        <v>9.5</v>
      </c>
      <c r="F17" s="15">
        <v>2.7</v>
      </c>
    </row>
    <row r="18" spans="1:6" s="30" customFormat="1" ht="30" x14ac:dyDescent="0.35">
      <c r="A18" s="7">
        <v>6</v>
      </c>
      <c r="B18" s="147" t="s">
        <v>77</v>
      </c>
      <c r="C18" s="10">
        <f t="shared" si="0"/>
        <v>3</v>
      </c>
      <c r="D18" s="15"/>
      <c r="E18" s="15">
        <v>3</v>
      </c>
      <c r="F18" s="15"/>
    </row>
    <row r="19" spans="1:6" s="30" customFormat="1" x14ac:dyDescent="0.35">
      <c r="A19" s="1">
        <v>7</v>
      </c>
      <c r="B19" s="115" t="s">
        <v>78</v>
      </c>
      <c r="C19" s="10">
        <f t="shared" si="0"/>
        <v>10.9</v>
      </c>
      <c r="D19" s="15"/>
      <c r="E19" s="15">
        <v>5.9</v>
      </c>
      <c r="F19" s="15">
        <v>5</v>
      </c>
    </row>
    <row r="20" spans="1:6" s="30" customFormat="1" x14ac:dyDescent="0.35">
      <c r="A20" s="1">
        <v>8</v>
      </c>
      <c r="B20" s="115" t="s">
        <v>79</v>
      </c>
      <c r="C20" s="10">
        <f t="shared" si="0"/>
        <v>9.5</v>
      </c>
      <c r="D20" s="15"/>
      <c r="E20" s="15">
        <v>8.5</v>
      </c>
      <c r="F20" s="15">
        <v>1</v>
      </c>
    </row>
    <row r="21" spans="1:6" s="30" customFormat="1" x14ac:dyDescent="0.35">
      <c r="A21" s="1">
        <v>9</v>
      </c>
      <c r="B21" s="112" t="s">
        <v>80</v>
      </c>
      <c r="C21" s="10">
        <f t="shared" si="0"/>
        <v>74</v>
      </c>
      <c r="D21" s="15"/>
      <c r="E21" s="15">
        <v>50</v>
      </c>
      <c r="F21" s="15">
        <v>24</v>
      </c>
    </row>
    <row r="22" spans="1:6" s="30" customFormat="1" x14ac:dyDescent="0.35">
      <c r="A22" s="1">
        <v>10</v>
      </c>
      <c r="B22" s="114" t="s">
        <v>81</v>
      </c>
      <c r="C22" s="10">
        <f t="shared" si="0"/>
        <v>27.3</v>
      </c>
      <c r="D22" s="15">
        <v>21.1</v>
      </c>
      <c r="E22" s="15">
        <v>6.2</v>
      </c>
      <c r="F22" s="15"/>
    </row>
    <row r="23" spans="1:6" s="30" customFormat="1" x14ac:dyDescent="0.35">
      <c r="A23" s="1">
        <v>11</v>
      </c>
      <c r="B23" s="117" t="s">
        <v>82</v>
      </c>
      <c r="C23" s="10">
        <f t="shared" si="0"/>
        <v>45.5</v>
      </c>
      <c r="D23" s="15">
        <v>32.200000000000003</v>
      </c>
      <c r="E23" s="15">
        <v>11.5</v>
      </c>
      <c r="F23" s="15">
        <v>1.8</v>
      </c>
    </row>
    <row r="24" spans="1:6" s="30" customFormat="1" x14ac:dyDescent="0.35">
      <c r="A24" s="1">
        <v>12</v>
      </c>
      <c r="B24" s="114" t="s">
        <v>83</v>
      </c>
      <c r="C24" s="10">
        <f t="shared" si="0"/>
        <v>66.900000000000006</v>
      </c>
      <c r="D24" s="15">
        <v>50</v>
      </c>
      <c r="E24" s="15">
        <v>13.9</v>
      </c>
      <c r="F24" s="15">
        <v>3</v>
      </c>
    </row>
    <row r="25" spans="1:6" s="30" customFormat="1" x14ac:dyDescent="0.35">
      <c r="A25" s="1">
        <v>13</v>
      </c>
      <c r="B25" s="114" t="s">
        <v>84</v>
      </c>
      <c r="C25" s="10">
        <f t="shared" si="0"/>
        <v>98.1</v>
      </c>
      <c r="D25" s="15">
        <v>77.599999999999994</v>
      </c>
      <c r="E25" s="15">
        <v>19.2</v>
      </c>
      <c r="F25" s="15">
        <v>1.3</v>
      </c>
    </row>
    <row r="26" spans="1:6" s="30" customFormat="1" x14ac:dyDescent="0.35">
      <c r="A26" s="1">
        <v>14</v>
      </c>
      <c r="B26" s="115" t="s">
        <v>85</v>
      </c>
      <c r="C26" s="10">
        <f t="shared" si="0"/>
        <v>82</v>
      </c>
      <c r="D26" s="15">
        <v>62.6</v>
      </c>
      <c r="E26" s="15">
        <v>17.7</v>
      </c>
      <c r="F26" s="15">
        <v>1.7</v>
      </c>
    </row>
    <row r="27" spans="1:6" s="30" customFormat="1" x14ac:dyDescent="0.35">
      <c r="A27" s="1">
        <v>15</v>
      </c>
      <c r="B27" s="115" t="s">
        <v>86</v>
      </c>
      <c r="C27" s="10">
        <f t="shared" si="0"/>
        <v>71</v>
      </c>
      <c r="D27" s="15">
        <v>51.1</v>
      </c>
      <c r="E27" s="15">
        <v>15.8</v>
      </c>
      <c r="F27" s="15">
        <v>4.0999999999999996</v>
      </c>
    </row>
    <row r="28" spans="1:6" s="30" customFormat="1" x14ac:dyDescent="0.35">
      <c r="A28" s="1">
        <v>16</v>
      </c>
      <c r="B28" s="112" t="s">
        <v>87</v>
      </c>
      <c r="C28" s="10">
        <f t="shared" si="0"/>
        <v>22.3</v>
      </c>
      <c r="D28" s="15"/>
      <c r="E28" s="15">
        <v>22.3</v>
      </c>
      <c r="F28" s="15"/>
    </row>
    <row r="29" spans="1:6" x14ac:dyDescent="0.35">
      <c r="A29" s="1">
        <v>17</v>
      </c>
      <c r="B29" s="115" t="s">
        <v>88</v>
      </c>
      <c r="C29" s="10">
        <f t="shared" si="0"/>
        <v>79</v>
      </c>
      <c r="D29" s="15"/>
      <c r="E29" s="15">
        <v>79</v>
      </c>
      <c r="F29" s="15"/>
    </row>
    <row r="30" spans="1:6" s="30" customFormat="1" x14ac:dyDescent="0.35">
      <c r="A30" s="1">
        <v>18</v>
      </c>
      <c r="B30" s="113" t="s">
        <v>89</v>
      </c>
      <c r="C30" s="10">
        <f t="shared" si="0"/>
        <v>41</v>
      </c>
      <c r="D30" s="15"/>
      <c r="E30" s="15">
        <v>41</v>
      </c>
      <c r="F30" s="15"/>
    </row>
    <row r="31" spans="1:6" s="30" customFormat="1" x14ac:dyDescent="0.35">
      <c r="A31" s="1">
        <v>19</v>
      </c>
      <c r="B31" s="113" t="s">
        <v>90</v>
      </c>
      <c r="C31" s="10">
        <f t="shared" si="0"/>
        <v>30</v>
      </c>
      <c r="D31" s="15"/>
      <c r="E31" s="15">
        <v>30</v>
      </c>
      <c r="F31" s="15"/>
    </row>
    <row r="32" spans="1:6" s="30" customFormat="1" x14ac:dyDescent="0.35">
      <c r="A32" s="1">
        <v>20</v>
      </c>
      <c r="B32" s="112" t="s">
        <v>91</v>
      </c>
      <c r="C32" s="10">
        <f t="shared" si="0"/>
        <v>43</v>
      </c>
      <c r="D32" s="15"/>
      <c r="E32" s="15">
        <v>43</v>
      </c>
      <c r="F32" s="15"/>
    </row>
    <row r="33" spans="1:6" s="30" customFormat="1" x14ac:dyDescent="0.35">
      <c r="A33" s="1">
        <v>21</v>
      </c>
      <c r="B33" s="113" t="s">
        <v>92</v>
      </c>
      <c r="C33" s="10">
        <f t="shared" si="0"/>
        <v>80</v>
      </c>
      <c r="D33" s="15"/>
      <c r="E33" s="15">
        <v>80</v>
      </c>
      <c r="F33" s="15"/>
    </row>
    <row r="34" spans="1:6" s="30" customFormat="1" x14ac:dyDescent="0.35">
      <c r="A34" s="1">
        <v>22</v>
      </c>
      <c r="B34" s="112" t="s">
        <v>93</v>
      </c>
      <c r="C34" s="10">
        <f t="shared" si="0"/>
        <v>42</v>
      </c>
      <c r="D34" s="15">
        <v>39.200000000000003</v>
      </c>
      <c r="E34" s="15">
        <v>2.8</v>
      </c>
      <c r="F34" s="15"/>
    </row>
    <row r="35" spans="1:6" s="30" customFormat="1" x14ac:dyDescent="0.35">
      <c r="A35" s="1">
        <v>23</v>
      </c>
      <c r="B35" s="118" t="s">
        <v>94</v>
      </c>
      <c r="C35" s="10">
        <f t="shared" si="0"/>
        <v>6</v>
      </c>
      <c r="D35" s="15"/>
      <c r="E35" s="15">
        <v>6</v>
      </c>
      <c r="F35" s="15"/>
    </row>
    <row r="36" spans="1:6" s="30" customFormat="1" x14ac:dyDescent="0.35">
      <c r="A36" s="1">
        <v>24</v>
      </c>
      <c r="B36" s="113" t="s">
        <v>95</v>
      </c>
      <c r="C36" s="10">
        <f t="shared" si="0"/>
        <v>195</v>
      </c>
      <c r="D36" s="15">
        <v>192</v>
      </c>
      <c r="E36" s="15">
        <v>3</v>
      </c>
      <c r="F36" s="15"/>
    </row>
    <row r="37" spans="1:6" s="30" customFormat="1" x14ac:dyDescent="0.35">
      <c r="A37" s="1">
        <v>25</v>
      </c>
      <c r="B37" s="113" t="s">
        <v>96</v>
      </c>
      <c r="C37" s="10">
        <f t="shared" si="0"/>
        <v>36.6</v>
      </c>
      <c r="D37" s="15"/>
      <c r="E37" s="15">
        <v>36.6</v>
      </c>
      <c r="F37" s="15"/>
    </row>
    <row r="38" spans="1:6" x14ac:dyDescent="0.35">
      <c r="A38" s="1">
        <v>26</v>
      </c>
      <c r="B38" s="132" t="s">
        <v>97</v>
      </c>
      <c r="C38" s="11">
        <f>SUM(C13:C37)</f>
        <v>3068.3000000000006</v>
      </c>
      <c r="D38" s="11">
        <f>SUM(D13:D37)</f>
        <v>525.79999999999995</v>
      </c>
      <c r="E38" s="11">
        <f>SUM(E13:E37)</f>
        <v>2176.9</v>
      </c>
      <c r="F38" s="11">
        <f>SUM(F13:F37)</f>
        <v>365.6</v>
      </c>
    </row>
    <row r="40" spans="1:6" x14ac:dyDescent="0.35">
      <c r="A40" s="247" t="s">
        <v>98</v>
      </c>
      <c r="B40" s="247"/>
      <c r="C40" s="247"/>
      <c r="D40" s="247"/>
      <c r="E40" s="247"/>
      <c r="F40" s="247"/>
    </row>
  </sheetData>
  <mergeCells count="13">
    <mergeCell ref="A1:F1"/>
    <mergeCell ref="A40:F40"/>
    <mergeCell ref="A2:F2"/>
    <mergeCell ref="A7:A11"/>
    <mergeCell ref="B7:B11"/>
    <mergeCell ref="C7:C11"/>
    <mergeCell ref="D7:F7"/>
    <mergeCell ref="A4:F4"/>
    <mergeCell ref="A5:F5"/>
    <mergeCell ref="E6:F6"/>
    <mergeCell ref="D8:D11"/>
    <mergeCell ref="E8:E11"/>
    <mergeCell ref="F8:F11"/>
  </mergeCells>
  <conditionalFormatting sqref="A40">
    <cfRule type="cellIs" dxfId="6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0.79998168889431442"/>
  </sheetPr>
  <dimension ref="A1:IT37"/>
  <sheetViews>
    <sheetView topLeftCell="A19" zoomScale="126" zoomScaleNormal="126" workbookViewId="0">
      <selection activeCell="G34" sqref="G34"/>
    </sheetView>
  </sheetViews>
  <sheetFormatPr defaultColWidth="8.88671875" defaultRowHeight="15" x14ac:dyDescent="0.35"/>
  <cols>
    <col min="1" max="1" width="5" style="91" customWidth="1"/>
    <col min="2" max="2" width="51.6640625" style="34" customWidth="1"/>
    <col min="3" max="3" width="16.33203125" style="34" customWidth="1"/>
    <col min="4" max="4" width="16" style="34" customWidth="1"/>
    <col min="5" max="16384" width="8.88671875" style="34"/>
  </cols>
  <sheetData>
    <row r="1" spans="1:254" ht="17.399999999999999" customHeight="1" x14ac:dyDescent="0.4">
      <c r="A1" s="225" t="s">
        <v>223</v>
      </c>
      <c r="B1" s="225"/>
      <c r="C1" s="225"/>
      <c r="D1" s="225"/>
      <c r="E1" s="180"/>
      <c r="F1" s="180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  <c r="EW1" s="94"/>
      <c r="EX1" s="94"/>
      <c r="EY1" s="94"/>
      <c r="EZ1" s="94"/>
      <c r="FA1" s="94"/>
      <c r="FB1" s="94"/>
      <c r="FC1" s="94"/>
      <c r="FD1" s="94"/>
      <c r="FE1" s="94"/>
      <c r="FF1" s="94"/>
      <c r="FG1" s="94"/>
      <c r="FH1" s="94"/>
      <c r="FI1" s="94"/>
      <c r="FJ1" s="94"/>
      <c r="FK1" s="94"/>
      <c r="FL1" s="94"/>
      <c r="FM1" s="94"/>
      <c r="FN1" s="94"/>
      <c r="FO1" s="94"/>
      <c r="FP1" s="94"/>
      <c r="FQ1" s="94"/>
      <c r="FR1" s="94"/>
      <c r="FS1" s="94"/>
      <c r="FT1" s="94"/>
      <c r="FU1" s="94"/>
      <c r="FV1" s="94"/>
      <c r="FW1" s="94"/>
      <c r="FX1" s="94"/>
      <c r="FY1" s="94"/>
      <c r="FZ1" s="94"/>
      <c r="GA1" s="94"/>
      <c r="GB1" s="94"/>
      <c r="GC1" s="94"/>
      <c r="GD1" s="94"/>
      <c r="GE1" s="94"/>
      <c r="GF1" s="94"/>
      <c r="GG1" s="94"/>
      <c r="GH1" s="94"/>
      <c r="GI1" s="94"/>
      <c r="GJ1" s="94"/>
      <c r="GK1" s="94"/>
      <c r="GL1" s="94"/>
      <c r="GM1" s="94"/>
      <c r="GN1" s="94"/>
      <c r="GO1" s="94"/>
      <c r="GP1" s="94"/>
      <c r="GQ1" s="94"/>
      <c r="GR1" s="94"/>
      <c r="GS1" s="94"/>
      <c r="GT1" s="94"/>
      <c r="GU1" s="94"/>
      <c r="GV1" s="94"/>
      <c r="GW1" s="94"/>
      <c r="GX1" s="94"/>
      <c r="GY1" s="94"/>
      <c r="GZ1" s="94"/>
      <c r="HA1" s="94"/>
      <c r="HB1" s="94"/>
      <c r="HC1" s="94"/>
      <c r="HD1" s="94"/>
      <c r="HE1" s="94"/>
      <c r="HF1" s="94"/>
      <c r="HG1" s="94"/>
      <c r="HH1" s="94"/>
      <c r="HI1" s="94"/>
      <c r="HJ1" s="94"/>
      <c r="HK1" s="94"/>
      <c r="HL1" s="94"/>
      <c r="HM1" s="94"/>
      <c r="HN1" s="94"/>
      <c r="HO1" s="94"/>
      <c r="HP1" s="94"/>
      <c r="HQ1" s="94"/>
      <c r="HR1" s="94"/>
      <c r="HS1" s="94"/>
      <c r="HT1" s="94"/>
      <c r="HU1" s="94"/>
      <c r="HV1" s="94"/>
      <c r="HW1" s="94"/>
      <c r="HX1" s="94"/>
      <c r="HY1" s="94"/>
      <c r="HZ1" s="94"/>
      <c r="IA1" s="94"/>
      <c r="IB1" s="94"/>
      <c r="IC1" s="94"/>
      <c r="ID1" s="94"/>
      <c r="IE1" s="94"/>
      <c r="IF1" s="94"/>
      <c r="IG1" s="94"/>
      <c r="IH1" s="94"/>
      <c r="II1" s="94"/>
      <c r="IJ1" s="94"/>
      <c r="IK1" s="94"/>
      <c r="IL1" s="94"/>
      <c r="IM1" s="94"/>
      <c r="IN1" s="94"/>
      <c r="IO1" s="94"/>
      <c r="IP1" s="94"/>
      <c r="IQ1" s="94"/>
      <c r="IR1" s="94"/>
      <c r="IS1" s="94"/>
      <c r="IT1" s="94"/>
    </row>
    <row r="2" spans="1:254" ht="17.399999999999999" customHeight="1" x14ac:dyDescent="0.4">
      <c r="A2" s="225" t="s">
        <v>224</v>
      </c>
      <c r="B2" s="225"/>
      <c r="C2" s="225"/>
      <c r="D2" s="225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4"/>
      <c r="DP2" s="94"/>
      <c r="DQ2" s="94"/>
      <c r="DR2" s="94"/>
      <c r="DS2" s="94"/>
      <c r="DT2" s="94"/>
      <c r="DU2" s="94"/>
      <c r="DV2" s="94"/>
      <c r="DW2" s="94"/>
      <c r="DX2" s="94"/>
      <c r="DY2" s="94"/>
      <c r="DZ2" s="94"/>
      <c r="EA2" s="94"/>
      <c r="EB2" s="94"/>
      <c r="EC2" s="94"/>
      <c r="ED2" s="94"/>
      <c r="EE2" s="94"/>
      <c r="EF2" s="94"/>
      <c r="EG2" s="94"/>
      <c r="EH2" s="94"/>
      <c r="EI2" s="94"/>
      <c r="EJ2" s="94"/>
      <c r="EK2" s="94"/>
      <c r="EL2" s="94"/>
      <c r="EM2" s="94"/>
      <c r="EN2" s="94"/>
      <c r="EO2" s="94"/>
      <c r="EP2" s="94"/>
      <c r="EQ2" s="94"/>
      <c r="ER2" s="94"/>
      <c r="ES2" s="94"/>
      <c r="ET2" s="94"/>
      <c r="EU2" s="94"/>
      <c r="EV2" s="94"/>
      <c r="EW2" s="94"/>
      <c r="EX2" s="94"/>
      <c r="EY2" s="94"/>
      <c r="EZ2" s="94"/>
      <c r="FA2" s="94"/>
      <c r="FB2" s="94"/>
      <c r="FC2" s="94"/>
      <c r="FD2" s="94"/>
      <c r="FE2" s="94"/>
      <c r="FF2" s="94"/>
      <c r="FG2" s="94"/>
      <c r="FH2" s="94"/>
      <c r="FI2" s="94"/>
      <c r="FJ2" s="94"/>
      <c r="FK2" s="94"/>
      <c r="FL2" s="94"/>
      <c r="FM2" s="94"/>
      <c r="FN2" s="94"/>
      <c r="FO2" s="94"/>
      <c r="FP2" s="94"/>
      <c r="FQ2" s="94"/>
      <c r="FR2" s="94"/>
      <c r="FS2" s="94"/>
      <c r="FT2" s="94"/>
      <c r="FU2" s="94"/>
      <c r="FV2" s="94"/>
      <c r="FW2" s="94"/>
      <c r="FX2" s="94"/>
      <c r="FY2" s="94"/>
      <c r="FZ2" s="94"/>
      <c r="GA2" s="94"/>
      <c r="GB2" s="94"/>
      <c r="GC2" s="94"/>
      <c r="GD2" s="94"/>
      <c r="GE2" s="94"/>
      <c r="GF2" s="94"/>
      <c r="GG2" s="94"/>
      <c r="GH2" s="94"/>
      <c r="GI2" s="94"/>
      <c r="GJ2" s="94"/>
      <c r="GK2" s="94"/>
      <c r="GL2" s="94"/>
      <c r="GM2" s="94"/>
      <c r="GN2" s="94"/>
      <c r="GO2" s="94"/>
      <c r="GP2" s="94"/>
      <c r="GQ2" s="94"/>
      <c r="GR2" s="94"/>
      <c r="GS2" s="94"/>
      <c r="GT2" s="94"/>
      <c r="GU2" s="94"/>
      <c r="GV2" s="94"/>
      <c r="GW2" s="94"/>
      <c r="GX2" s="94"/>
      <c r="GY2" s="94"/>
      <c r="GZ2" s="94"/>
      <c r="HA2" s="94"/>
      <c r="HB2" s="94"/>
      <c r="HC2" s="94"/>
      <c r="HD2" s="94"/>
      <c r="HE2" s="94"/>
      <c r="HF2" s="94"/>
      <c r="HG2" s="94"/>
      <c r="HH2" s="94"/>
      <c r="HI2" s="94"/>
      <c r="HJ2" s="94"/>
      <c r="HK2" s="94"/>
      <c r="HL2" s="94"/>
      <c r="HM2" s="94"/>
      <c r="HN2" s="94"/>
      <c r="HO2" s="94"/>
      <c r="HP2" s="94"/>
      <c r="HQ2" s="94"/>
      <c r="HR2" s="94"/>
      <c r="HS2" s="94"/>
      <c r="HT2" s="94"/>
      <c r="HU2" s="94"/>
      <c r="HV2" s="94"/>
      <c r="HW2" s="94"/>
      <c r="HX2" s="94"/>
      <c r="HY2" s="94"/>
      <c r="HZ2" s="94"/>
      <c r="IA2" s="94"/>
      <c r="IB2" s="94"/>
      <c r="IC2" s="94"/>
      <c r="ID2" s="94"/>
      <c r="IE2" s="94"/>
      <c r="IF2" s="94"/>
      <c r="IG2" s="94"/>
      <c r="IH2" s="94"/>
      <c r="II2" s="94"/>
      <c r="IJ2" s="94"/>
      <c r="IK2" s="94"/>
      <c r="IL2" s="94"/>
      <c r="IM2" s="94"/>
      <c r="IN2" s="94"/>
      <c r="IO2" s="94"/>
      <c r="IP2" s="94"/>
      <c r="IQ2" s="94"/>
      <c r="IR2" s="94"/>
      <c r="IS2" s="94"/>
      <c r="IT2" s="94"/>
    </row>
    <row r="3" spans="1:254" x14ac:dyDescent="0.35">
      <c r="A3" s="87"/>
      <c r="B3" s="35"/>
      <c r="C3" s="35"/>
      <c r="D3" s="35"/>
    </row>
    <row r="4" spans="1:254" ht="33" customHeight="1" x14ac:dyDescent="0.35">
      <c r="A4" s="261" t="s">
        <v>238</v>
      </c>
      <c r="B4" s="261"/>
      <c r="C4" s="261"/>
      <c r="D4" s="261"/>
    </row>
    <row r="5" spans="1:254" ht="12" customHeight="1" x14ac:dyDescent="0.35">
      <c r="A5" s="153"/>
      <c r="B5" s="153"/>
      <c r="C5" s="153"/>
      <c r="D5" s="153"/>
    </row>
    <row r="6" spans="1:254" ht="33" customHeight="1" x14ac:dyDescent="0.35">
      <c r="A6" s="262" t="s">
        <v>4</v>
      </c>
      <c r="B6" s="262" t="s">
        <v>99</v>
      </c>
      <c r="C6" s="263" t="s">
        <v>100</v>
      </c>
      <c r="D6" s="263"/>
    </row>
    <row r="7" spans="1:254" ht="33" customHeight="1" x14ac:dyDescent="0.35">
      <c r="A7" s="262"/>
      <c r="B7" s="262"/>
      <c r="C7" s="149" t="s">
        <v>101</v>
      </c>
      <c r="D7" s="157" t="s">
        <v>102</v>
      </c>
    </row>
    <row r="8" spans="1:254" x14ac:dyDescent="0.35">
      <c r="A8" s="38">
        <v>1</v>
      </c>
      <c r="B8" s="37">
        <v>2</v>
      </c>
      <c r="C8" s="36">
        <v>3</v>
      </c>
      <c r="D8" s="36">
        <v>4</v>
      </c>
    </row>
    <row r="9" spans="1:254" x14ac:dyDescent="0.35">
      <c r="A9" s="38">
        <v>1</v>
      </c>
      <c r="B9" s="106" t="s">
        <v>72</v>
      </c>
      <c r="C9" s="135">
        <v>16370</v>
      </c>
      <c r="D9" s="135">
        <v>3114.5</v>
      </c>
    </row>
    <row r="10" spans="1:254" x14ac:dyDescent="0.35">
      <c r="A10" s="38">
        <v>2</v>
      </c>
      <c r="B10" s="105" t="s">
        <v>103</v>
      </c>
      <c r="C10" s="133">
        <v>120</v>
      </c>
      <c r="D10" s="133">
        <v>99</v>
      </c>
    </row>
    <row r="11" spans="1:254" x14ac:dyDescent="0.35">
      <c r="A11" s="38">
        <v>3</v>
      </c>
      <c r="B11" s="41" t="s">
        <v>104</v>
      </c>
      <c r="C11" s="133">
        <v>365.9</v>
      </c>
      <c r="D11" s="133">
        <v>253.6</v>
      </c>
    </row>
    <row r="12" spans="1:254" x14ac:dyDescent="0.35">
      <c r="A12" s="38">
        <v>4</v>
      </c>
      <c r="B12" s="43" t="s">
        <v>105</v>
      </c>
      <c r="C12" s="133">
        <v>463.3</v>
      </c>
      <c r="D12" s="133">
        <v>406.2</v>
      </c>
    </row>
    <row r="13" spans="1:254" x14ac:dyDescent="0.35">
      <c r="A13" s="38">
        <v>5</v>
      </c>
      <c r="B13" s="42" t="s">
        <v>76</v>
      </c>
      <c r="C13" s="133">
        <v>199.7</v>
      </c>
      <c r="D13" s="133">
        <v>122.3</v>
      </c>
    </row>
    <row r="14" spans="1:254" x14ac:dyDescent="0.35">
      <c r="A14" s="38">
        <v>6</v>
      </c>
      <c r="B14" s="42" t="s">
        <v>77</v>
      </c>
      <c r="C14" s="133">
        <v>53.5</v>
      </c>
      <c r="D14" s="133">
        <v>36.799999999999997</v>
      </c>
    </row>
    <row r="15" spans="1:254" x14ac:dyDescent="0.35">
      <c r="A15" s="38">
        <v>7</v>
      </c>
      <c r="B15" s="43" t="s">
        <v>78</v>
      </c>
      <c r="C15" s="133">
        <v>528.29999999999995</v>
      </c>
      <c r="D15" s="133">
        <v>460.3</v>
      </c>
    </row>
    <row r="16" spans="1:254" x14ac:dyDescent="0.35">
      <c r="A16" s="38">
        <v>8</v>
      </c>
      <c r="B16" s="43" t="s">
        <v>106</v>
      </c>
      <c r="C16" s="133">
        <v>778.2</v>
      </c>
      <c r="D16" s="133">
        <v>491.2</v>
      </c>
      <c r="F16" s="40"/>
    </row>
    <row r="17" spans="1:4" x14ac:dyDescent="0.35">
      <c r="A17" s="38">
        <v>9</v>
      </c>
      <c r="B17" s="42" t="s">
        <v>79</v>
      </c>
      <c r="C17" s="133">
        <v>225.9</v>
      </c>
      <c r="D17" s="133">
        <v>185.8</v>
      </c>
    </row>
    <row r="18" spans="1:4" x14ac:dyDescent="0.35">
      <c r="A18" s="38">
        <v>10</v>
      </c>
      <c r="B18" s="43" t="s">
        <v>81</v>
      </c>
      <c r="C18" s="133">
        <v>349.2</v>
      </c>
      <c r="D18" s="133">
        <v>274.3</v>
      </c>
    </row>
    <row r="19" spans="1:4" x14ac:dyDescent="0.35">
      <c r="A19" s="38">
        <v>11</v>
      </c>
      <c r="B19" s="43" t="s">
        <v>107</v>
      </c>
      <c r="C19" s="133">
        <v>503.5</v>
      </c>
      <c r="D19" s="133">
        <v>410.7</v>
      </c>
    </row>
    <row r="20" spans="1:4" x14ac:dyDescent="0.35">
      <c r="A20" s="38">
        <v>12</v>
      </c>
      <c r="B20" s="43" t="s">
        <v>108</v>
      </c>
      <c r="C20" s="133">
        <v>756.4</v>
      </c>
      <c r="D20" s="133">
        <v>637.1</v>
      </c>
    </row>
    <row r="21" spans="1:4" x14ac:dyDescent="0.35">
      <c r="A21" s="38">
        <v>13</v>
      </c>
      <c r="B21" s="43" t="s">
        <v>84</v>
      </c>
      <c r="C21" s="133">
        <v>587.20000000000005</v>
      </c>
      <c r="D21" s="133">
        <v>488.5</v>
      </c>
    </row>
    <row r="22" spans="1:4" x14ac:dyDescent="0.35">
      <c r="A22" s="38">
        <v>14</v>
      </c>
      <c r="B22" s="43" t="s">
        <v>85</v>
      </c>
      <c r="C22" s="133">
        <v>600.9</v>
      </c>
      <c r="D22" s="133">
        <v>486.7</v>
      </c>
    </row>
    <row r="23" spans="1:4" x14ac:dyDescent="0.35">
      <c r="A23" s="38">
        <v>15</v>
      </c>
      <c r="B23" s="43" t="s">
        <v>86</v>
      </c>
      <c r="C23" s="133">
        <v>565.9</v>
      </c>
      <c r="D23" s="133">
        <v>460.6</v>
      </c>
    </row>
    <row r="24" spans="1:4" x14ac:dyDescent="0.35">
      <c r="A24" s="38">
        <v>16</v>
      </c>
      <c r="B24" s="43" t="s">
        <v>87</v>
      </c>
      <c r="C24" s="133">
        <v>362.4</v>
      </c>
      <c r="D24" s="133">
        <v>268.60000000000002</v>
      </c>
    </row>
    <row r="25" spans="1:4" x14ac:dyDescent="0.35">
      <c r="A25" s="38">
        <v>17</v>
      </c>
      <c r="B25" s="43" t="s">
        <v>109</v>
      </c>
      <c r="C25" s="133">
        <v>446</v>
      </c>
      <c r="D25" s="133">
        <v>307.89999999999998</v>
      </c>
    </row>
    <row r="26" spans="1:4" x14ac:dyDescent="0.35">
      <c r="A26" s="38">
        <v>18</v>
      </c>
      <c r="B26" s="43" t="s">
        <v>110</v>
      </c>
      <c r="C26" s="133">
        <v>576.1</v>
      </c>
      <c r="D26" s="133">
        <v>414.5</v>
      </c>
    </row>
    <row r="27" spans="1:4" x14ac:dyDescent="0.35">
      <c r="A27" s="38">
        <v>19</v>
      </c>
      <c r="B27" s="42" t="s">
        <v>91</v>
      </c>
      <c r="C27" s="133">
        <v>672.9</v>
      </c>
      <c r="D27" s="133">
        <v>467.3</v>
      </c>
    </row>
    <row r="28" spans="1:4" x14ac:dyDescent="0.35">
      <c r="A28" s="38">
        <v>20</v>
      </c>
      <c r="B28" s="42" t="s">
        <v>90</v>
      </c>
      <c r="C28" s="133">
        <v>708.7</v>
      </c>
      <c r="D28" s="133">
        <v>516.6</v>
      </c>
    </row>
    <row r="29" spans="1:4" x14ac:dyDescent="0.35">
      <c r="A29" s="38">
        <v>21</v>
      </c>
      <c r="B29" s="42" t="s">
        <v>111</v>
      </c>
      <c r="C29" s="133">
        <v>213.6</v>
      </c>
      <c r="D29" s="133">
        <v>176.3</v>
      </c>
    </row>
    <row r="30" spans="1:4" x14ac:dyDescent="0.35">
      <c r="A30" s="38">
        <v>22</v>
      </c>
      <c r="B30" s="43" t="s">
        <v>112</v>
      </c>
      <c r="C30" s="133">
        <v>1040.9000000000001</v>
      </c>
      <c r="D30" s="133">
        <v>903.4</v>
      </c>
    </row>
    <row r="31" spans="1:4" x14ac:dyDescent="0.35">
      <c r="A31" s="38">
        <v>23</v>
      </c>
      <c r="B31" s="43" t="s">
        <v>113</v>
      </c>
      <c r="C31" s="133">
        <v>967.9</v>
      </c>
      <c r="D31" s="133">
        <v>848.4</v>
      </c>
    </row>
    <row r="32" spans="1:4" x14ac:dyDescent="0.35">
      <c r="A32" s="38">
        <v>24</v>
      </c>
      <c r="B32" s="42" t="s">
        <v>94</v>
      </c>
      <c r="C32" s="133">
        <v>218.7</v>
      </c>
      <c r="D32" s="133">
        <v>162.6</v>
      </c>
    </row>
    <row r="33" spans="1:4" x14ac:dyDescent="0.35">
      <c r="A33" s="38">
        <v>25</v>
      </c>
      <c r="B33" s="42" t="s">
        <v>95</v>
      </c>
      <c r="C33" s="133">
        <v>546.6</v>
      </c>
      <c r="D33" s="133">
        <v>402.3</v>
      </c>
    </row>
    <row r="34" spans="1:4" x14ac:dyDescent="0.35">
      <c r="A34" s="38">
        <v>26</v>
      </c>
      <c r="B34" s="42" t="s">
        <v>96</v>
      </c>
      <c r="C34" s="133">
        <v>823.3</v>
      </c>
      <c r="D34" s="133">
        <v>720</v>
      </c>
    </row>
    <row r="35" spans="1:4" x14ac:dyDescent="0.35">
      <c r="A35" s="38">
        <v>27</v>
      </c>
      <c r="B35" s="39" t="s">
        <v>114</v>
      </c>
      <c r="C35" s="134">
        <f>SUM(C9:C34)</f>
        <v>29045.000000000011</v>
      </c>
      <c r="D35" s="134">
        <f>SUM(D9:D34)</f>
        <v>13115.499999999998</v>
      </c>
    </row>
    <row r="36" spans="1:4" x14ac:dyDescent="0.35">
      <c r="A36" s="87"/>
      <c r="B36" s="88"/>
      <c r="C36" s="89"/>
      <c r="D36" s="89"/>
    </row>
    <row r="37" spans="1:4" x14ac:dyDescent="0.35">
      <c r="A37" s="260" t="s">
        <v>98</v>
      </c>
      <c r="B37" s="260"/>
      <c r="C37" s="260"/>
      <c r="D37" s="260"/>
    </row>
  </sheetData>
  <mergeCells count="7">
    <mergeCell ref="A37:D37"/>
    <mergeCell ref="A4:D4"/>
    <mergeCell ref="A1:D1"/>
    <mergeCell ref="A2:D2"/>
    <mergeCell ref="A6:A7"/>
    <mergeCell ref="B6:B7"/>
    <mergeCell ref="C6:D6"/>
  </mergeCells>
  <conditionalFormatting sqref="C10:D10 A36:D36 A36:A37 B11:D35">
    <cfRule type="cellIs" dxfId="5" priority="20" stopIfTrue="1" operator="equal">
      <formula>0</formula>
    </cfRule>
  </conditionalFormatting>
  <conditionalFormatting sqref="C12:D14 C20:D24 C26:D34 D15:D34 C10:C34">
    <cfRule type="cellIs" dxfId="4" priority="19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59999389629810485"/>
  </sheetPr>
  <dimension ref="A1:IT47"/>
  <sheetViews>
    <sheetView topLeftCell="A25" zoomScale="95" zoomScaleNormal="95" workbookViewId="0">
      <selection activeCell="F41" sqref="F41"/>
    </sheetView>
  </sheetViews>
  <sheetFormatPr defaultColWidth="9.109375" defaultRowHeight="15" x14ac:dyDescent="0.35"/>
  <cols>
    <col min="1" max="1" width="5.109375" style="5" customWidth="1"/>
    <col min="2" max="2" width="62.88671875" style="5" customWidth="1"/>
    <col min="3" max="3" width="11.5546875" style="5" customWidth="1"/>
    <col min="4" max="4" width="12.6640625" style="5" customWidth="1"/>
    <col min="5" max="16384" width="9.109375" style="5"/>
  </cols>
  <sheetData>
    <row r="1" spans="1:254" s="34" customFormat="1" ht="17.399999999999999" customHeight="1" x14ac:dyDescent="0.4">
      <c r="A1" s="225" t="s">
        <v>220</v>
      </c>
      <c r="B1" s="225"/>
      <c r="C1" s="225"/>
      <c r="D1" s="225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  <c r="EW1" s="94"/>
      <c r="EX1" s="94"/>
      <c r="EY1" s="94"/>
      <c r="EZ1" s="94"/>
      <c r="FA1" s="94"/>
      <c r="FB1" s="94"/>
      <c r="FC1" s="94"/>
      <c r="FD1" s="94"/>
      <c r="FE1" s="94"/>
      <c r="FF1" s="94"/>
      <c r="FG1" s="94"/>
      <c r="FH1" s="94"/>
      <c r="FI1" s="94"/>
      <c r="FJ1" s="94"/>
      <c r="FK1" s="94"/>
      <c r="FL1" s="94"/>
      <c r="FM1" s="94"/>
      <c r="FN1" s="94"/>
      <c r="FO1" s="94"/>
      <c r="FP1" s="94"/>
      <c r="FQ1" s="94"/>
      <c r="FR1" s="94"/>
      <c r="FS1" s="94"/>
      <c r="FT1" s="94"/>
      <c r="FU1" s="94"/>
      <c r="FV1" s="94"/>
      <c r="FW1" s="94"/>
      <c r="FX1" s="94"/>
      <c r="FY1" s="94"/>
      <c r="FZ1" s="94"/>
      <c r="GA1" s="94"/>
      <c r="GB1" s="94"/>
      <c r="GC1" s="94"/>
      <c r="GD1" s="94"/>
      <c r="GE1" s="94"/>
      <c r="GF1" s="94"/>
      <c r="GG1" s="94"/>
      <c r="GH1" s="94"/>
      <c r="GI1" s="94"/>
      <c r="GJ1" s="94"/>
      <c r="GK1" s="94"/>
      <c r="GL1" s="94"/>
      <c r="GM1" s="94"/>
      <c r="GN1" s="94"/>
      <c r="GO1" s="94"/>
      <c r="GP1" s="94"/>
      <c r="GQ1" s="94"/>
      <c r="GR1" s="94"/>
      <c r="GS1" s="94"/>
      <c r="GT1" s="94"/>
      <c r="GU1" s="94"/>
      <c r="GV1" s="94"/>
      <c r="GW1" s="94"/>
      <c r="GX1" s="94"/>
      <c r="GY1" s="94"/>
      <c r="GZ1" s="94"/>
      <c r="HA1" s="94"/>
      <c r="HB1" s="94"/>
      <c r="HC1" s="94"/>
      <c r="HD1" s="94"/>
      <c r="HE1" s="94"/>
      <c r="HF1" s="94"/>
      <c r="HG1" s="94"/>
      <c r="HH1" s="94"/>
      <c r="HI1" s="94"/>
      <c r="HJ1" s="94"/>
      <c r="HK1" s="94"/>
      <c r="HL1" s="94"/>
      <c r="HM1" s="94"/>
      <c r="HN1" s="94"/>
      <c r="HO1" s="94"/>
      <c r="HP1" s="94"/>
      <c r="HQ1" s="94"/>
      <c r="HR1" s="94"/>
      <c r="HS1" s="94"/>
      <c r="HT1" s="94"/>
      <c r="HU1" s="94"/>
      <c r="HV1" s="94"/>
      <c r="HW1" s="94"/>
      <c r="HX1" s="94"/>
      <c r="HY1" s="94"/>
      <c r="HZ1" s="94"/>
      <c r="IA1" s="94"/>
      <c r="IB1" s="94"/>
      <c r="IC1" s="94"/>
      <c r="ID1" s="94"/>
      <c r="IE1" s="94"/>
      <c r="IF1" s="94"/>
      <c r="IG1" s="94"/>
      <c r="IH1" s="94"/>
      <c r="II1" s="94"/>
      <c r="IJ1" s="94"/>
      <c r="IK1" s="94"/>
      <c r="IL1" s="94"/>
      <c r="IM1" s="94"/>
      <c r="IN1" s="94"/>
      <c r="IO1" s="94"/>
      <c r="IP1" s="94"/>
      <c r="IQ1" s="94"/>
      <c r="IR1" s="94"/>
      <c r="IS1" s="94"/>
      <c r="IT1" s="94"/>
    </row>
    <row r="2" spans="1:254" s="34" customFormat="1" ht="17.399999999999999" customHeight="1" x14ac:dyDescent="0.4">
      <c r="A2" s="225" t="s">
        <v>225</v>
      </c>
      <c r="B2" s="225"/>
      <c r="C2" s="225"/>
      <c r="D2" s="225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4"/>
      <c r="DP2" s="94"/>
      <c r="DQ2" s="94"/>
      <c r="DR2" s="94"/>
      <c r="DS2" s="94"/>
      <c r="DT2" s="94"/>
      <c r="DU2" s="94"/>
      <c r="DV2" s="94"/>
      <c r="DW2" s="94"/>
      <c r="DX2" s="94"/>
      <c r="DY2" s="94"/>
      <c r="DZ2" s="94"/>
      <c r="EA2" s="94"/>
      <c r="EB2" s="94"/>
      <c r="EC2" s="94"/>
      <c r="ED2" s="94"/>
      <c r="EE2" s="94"/>
      <c r="EF2" s="94"/>
      <c r="EG2" s="94"/>
      <c r="EH2" s="94"/>
      <c r="EI2" s="94"/>
      <c r="EJ2" s="94"/>
      <c r="EK2" s="94"/>
      <c r="EL2" s="94"/>
      <c r="EM2" s="94"/>
      <c r="EN2" s="94"/>
      <c r="EO2" s="94"/>
      <c r="EP2" s="94"/>
      <c r="EQ2" s="94"/>
      <c r="ER2" s="94"/>
      <c r="ES2" s="94"/>
      <c r="ET2" s="94"/>
      <c r="EU2" s="94"/>
      <c r="EV2" s="94"/>
      <c r="EW2" s="94"/>
      <c r="EX2" s="94"/>
      <c r="EY2" s="94"/>
      <c r="EZ2" s="94"/>
      <c r="FA2" s="94"/>
      <c r="FB2" s="94"/>
      <c r="FC2" s="94"/>
      <c r="FD2" s="94"/>
      <c r="FE2" s="94"/>
      <c r="FF2" s="94"/>
      <c r="FG2" s="94"/>
      <c r="FH2" s="94"/>
      <c r="FI2" s="94"/>
      <c r="FJ2" s="94"/>
      <c r="FK2" s="94"/>
      <c r="FL2" s="94"/>
      <c r="FM2" s="94"/>
      <c r="FN2" s="94"/>
      <c r="FO2" s="94"/>
      <c r="FP2" s="94"/>
      <c r="FQ2" s="94"/>
      <c r="FR2" s="94"/>
      <c r="FS2" s="94"/>
      <c r="FT2" s="94"/>
      <c r="FU2" s="94"/>
      <c r="FV2" s="94"/>
      <c r="FW2" s="94"/>
      <c r="FX2" s="94"/>
      <c r="FY2" s="94"/>
      <c r="FZ2" s="94"/>
      <c r="GA2" s="94"/>
      <c r="GB2" s="94"/>
      <c r="GC2" s="94"/>
      <c r="GD2" s="94"/>
      <c r="GE2" s="94"/>
      <c r="GF2" s="94"/>
      <c r="GG2" s="94"/>
      <c r="GH2" s="94"/>
      <c r="GI2" s="94"/>
      <c r="GJ2" s="94"/>
      <c r="GK2" s="94"/>
      <c r="GL2" s="94"/>
      <c r="GM2" s="94"/>
      <c r="GN2" s="94"/>
      <c r="GO2" s="94"/>
      <c r="GP2" s="94"/>
      <c r="GQ2" s="94"/>
      <c r="GR2" s="94"/>
      <c r="GS2" s="94"/>
      <c r="GT2" s="94"/>
      <c r="GU2" s="94"/>
      <c r="GV2" s="94"/>
      <c r="GW2" s="94"/>
      <c r="GX2" s="94"/>
      <c r="GY2" s="94"/>
      <c r="GZ2" s="94"/>
      <c r="HA2" s="94"/>
      <c r="HB2" s="94"/>
      <c r="HC2" s="94"/>
      <c r="HD2" s="94"/>
      <c r="HE2" s="94"/>
      <c r="HF2" s="94"/>
      <c r="HG2" s="94"/>
      <c r="HH2" s="94"/>
      <c r="HI2" s="94"/>
      <c r="HJ2" s="94"/>
      <c r="HK2" s="94"/>
      <c r="HL2" s="94"/>
      <c r="HM2" s="94"/>
      <c r="HN2" s="94"/>
      <c r="HO2" s="94"/>
      <c r="HP2" s="94"/>
      <c r="HQ2" s="94"/>
      <c r="HR2" s="94"/>
      <c r="HS2" s="94"/>
      <c r="HT2" s="94"/>
      <c r="HU2" s="94"/>
      <c r="HV2" s="94"/>
      <c r="HW2" s="94"/>
      <c r="HX2" s="94"/>
      <c r="HY2" s="94"/>
      <c r="HZ2" s="94"/>
      <c r="IA2" s="94"/>
      <c r="IB2" s="94"/>
      <c r="IC2" s="94"/>
      <c r="ID2" s="94"/>
      <c r="IE2" s="94"/>
      <c r="IF2" s="94"/>
      <c r="IG2" s="94"/>
      <c r="IH2" s="94"/>
      <c r="II2" s="94"/>
      <c r="IJ2" s="94"/>
      <c r="IK2" s="94"/>
      <c r="IL2" s="94"/>
      <c r="IM2" s="94"/>
      <c r="IN2" s="94"/>
      <c r="IO2" s="94"/>
      <c r="IP2" s="94"/>
      <c r="IQ2" s="94"/>
      <c r="IR2" s="94"/>
      <c r="IS2" s="94"/>
      <c r="IT2" s="94"/>
    </row>
    <row r="3" spans="1:254" ht="10.199999999999999" customHeight="1" x14ac:dyDescent="0.35">
      <c r="A3" s="254"/>
      <c r="B3" s="254"/>
      <c r="C3" s="254"/>
      <c r="D3" s="254"/>
    </row>
    <row r="4" spans="1:254" ht="34.200000000000003" customHeight="1" x14ac:dyDescent="0.35">
      <c r="A4" s="265" t="s">
        <v>239</v>
      </c>
      <c r="B4" s="265"/>
      <c r="C4" s="265"/>
      <c r="D4" s="265"/>
    </row>
    <row r="5" spans="1:254" ht="13.95" customHeight="1" x14ac:dyDescent="0.35">
      <c r="A5" s="154"/>
      <c r="B5" s="154"/>
      <c r="C5" s="154"/>
      <c r="D5" s="154"/>
    </row>
    <row r="6" spans="1:254" ht="20.399999999999999" customHeight="1" x14ac:dyDescent="0.35">
      <c r="A6" s="248" t="s">
        <v>4</v>
      </c>
      <c r="B6" s="248" t="s">
        <v>99</v>
      </c>
      <c r="C6" s="263" t="s">
        <v>100</v>
      </c>
      <c r="D6" s="263"/>
    </row>
    <row r="7" spans="1:254" ht="32.4" customHeight="1" x14ac:dyDescent="0.35">
      <c r="A7" s="250"/>
      <c r="B7" s="250"/>
      <c r="C7" s="149" t="s">
        <v>101</v>
      </c>
      <c r="D7" s="148" t="s">
        <v>102</v>
      </c>
    </row>
    <row r="8" spans="1:254" x14ac:dyDescent="0.35">
      <c r="A8" s="1">
        <v>1</v>
      </c>
      <c r="B8" s="2">
        <v>2</v>
      </c>
      <c r="C8" s="2">
        <v>3</v>
      </c>
      <c r="D8" s="2">
        <v>4</v>
      </c>
    </row>
    <row r="9" spans="1:254" x14ac:dyDescent="0.35">
      <c r="A9" s="7">
        <v>1</v>
      </c>
      <c r="B9" s="107" t="s">
        <v>115</v>
      </c>
      <c r="C9" s="116">
        <f>C10+C11+C12+C13+C14+C15+C16+C17+C18+C19+C20+C21+C22+C23+C24+C27+C25+C26</f>
        <v>1159.6980000000001</v>
      </c>
      <c r="D9" s="116">
        <f>D10+D11+D12+D13+D14+D15+D16+D17+D18+D19+D20+D21+D22+D23+D24+D27+D25+D26</f>
        <v>200.31700000000001</v>
      </c>
    </row>
    <row r="10" spans="1:254" x14ac:dyDescent="0.35">
      <c r="A10" s="7">
        <v>2</v>
      </c>
      <c r="B10" s="13" t="s">
        <v>116</v>
      </c>
      <c r="C10" s="14">
        <v>1.6</v>
      </c>
      <c r="D10" s="14">
        <v>1.6</v>
      </c>
    </row>
    <row r="11" spans="1:254" x14ac:dyDescent="0.35">
      <c r="A11" s="7">
        <v>3</v>
      </c>
      <c r="B11" s="13" t="s">
        <v>117</v>
      </c>
      <c r="C11" s="14">
        <v>8.8000000000000007</v>
      </c>
      <c r="D11" s="14">
        <v>7.4</v>
      </c>
    </row>
    <row r="12" spans="1:254" x14ac:dyDescent="0.35">
      <c r="A12" s="7">
        <v>4</v>
      </c>
      <c r="B12" s="13" t="s">
        <v>118</v>
      </c>
      <c r="C12" s="14">
        <v>25.1</v>
      </c>
      <c r="D12" s="14">
        <v>24</v>
      </c>
    </row>
    <row r="13" spans="1:254" x14ac:dyDescent="0.35">
      <c r="A13" s="7">
        <v>5</v>
      </c>
      <c r="B13" s="13" t="s">
        <v>119</v>
      </c>
      <c r="C13" s="14">
        <v>9</v>
      </c>
      <c r="D13" s="14">
        <v>8.9</v>
      </c>
    </row>
    <row r="14" spans="1:254" x14ac:dyDescent="0.35">
      <c r="A14" s="7">
        <v>6</v>
      </c>
      <c r="B14" s="13" t="s">
        <v>120</v>
      </c>
      <c r="C14" s="14">
        <v>24.2</v>
      </c>
      <c r="D14" s="14">
        <v>22.6</v>
      </c>
    </row>
    <row r="15" spans="1:254" x14ac:dyDescent="0.35">
      <c r="A15" s="7">
        <v>7</v>
      </c>
      <c r="B15" s="13" t="s">
        <v>121</v>
      </c>
      <c r="C15" s="14">
        <v>1.5</v>
      </c>
      <c r="D15" s="14">
        <v>1.4</v>
      </c>
    </row>
    <row r="16" spans="1:254" ht="30" x14ac:dyDescent="0.35">
      <c r="A16" s="7">
        <v>8</v>
      </c>
      <c r="B16" s="13" t="s">
        <v>122</v>
      </c>
      <c r="C16" s="14">
        <v>1.9</v>
      </c>
      <c r="D16" s="14">
        <v>1.8</v>
      </c>
    </row>
    <row r="17" spans="1:4" ht="26.7" customHeight="1" x14ac:dyDescent="0.35">
      <c r="A17" s="7">
        <v>9</v>
      </c>
      <c r="B17" s="13" t="s">
        <v>123</v>
      </c>
      <c r="C17" s="14">
        <v>0.2</v>
      </c>
      <c r="D17" s="14"/>
    </row>
    <row r="18" spans="1:4" ht="30" x14ac:dyDescent="0.35">
      <c r="A18" s="7">
        <v>10</v>
      </c>
      <c r="B18" s="13" t="s">
        <v>124</v>
      </c>
      <c r="C18" s="14">
        <v>13.4</v>
      </c>
      <c r="D18" s="14">
        <v>11.8</v>
      </c>
    </row>
    <row r="19" spans="1:4" x14ac:dyDescent="0.35">
      <c r="A19" s="7">
        <v>11</v>
      </c>
      <c r="B19" s="13" t="s">
        <v>125</v>
      </c>
      <c r="C19" s="14">
        <v>29.9</v>
      </c>
      <c r="D19" s="14">
        <v>26</v>
      </c>
    </row>
    <row r="20" spans="1:4" ht="30" x14ac:dyDescent="0.35">
      <c r="A20" s="7">
        <v>12</v>
      </c>
      <c r="B20" s="13" t="s">
        <v>126</v>
      </c>
      <c r="C20" s="142">
        <v>0.57999999999999996</v>
      </c>
      <c r="D20" s="143"/>
    </row>
    <row r="21" spans="1:4" x14ac:dyDescent="0.35">
      <c r="A21" s="7">
        <v>13</v>
      </c>
      <c r="B21" s="13" t="s">
        <v>127</v>
      </c>
      <c r="C21" s="14">
        <v>46.4</v>
      </c>
      <c r="D21" s="144"/>
    </row>
    <row r="22" spans="1:4" x14ac:dyDescent="0.35">
      <c r="A22" s="7">
        <v>14</v>
      </c>
      <c r="B22" s="13" t="s">
        <v>128</v>
      </c>
      <c r="C22" s="14">
        <v>31.4</v>
      </c>
      <c r="D22" s="144"/>
    </row>
    <row r="23" spans="1:4" ht="30" x14ac:dyDescent="0.35">
      <c r="A23" s="7">
        <v>15</v>
      </c>
      <c r="B23" s="13" t="s">
        <v>129</v>
      </c>
      <c r="C23" s="14">
        <v>68</v>
      </c>
      <c r="D23" s="14"/>
    </row>
    <row r="24" spans="1:4" x14ac:dyDescent="0.35">
      <c r="A24" s="7">
        <v>16</v>
      </c>
      <c r="B24" s="161" t="s">
        <v>130</v>
      </c>
      <c r="C24" s="14">
        <v>32.9</v>
      </c>
      <c r="D24" s="14">
        <v>26</v>
      </c>
    </row>
    <row r="25" spans="1:4" ht="30" x14ac:dyDescent="0.35">
      <c r="A25" s="7">
        <v>17</v>
      </c>
      <c r="B25" s="51" t="s">
        <v>131</v>
      </c>
      <c r="C25" s="18">
        <v>22.001999999999999</v>
      </c>
      <c r="D25" s="18">
        <v>21.687000000000001</v>
      </c>
    </row>
    <row r="26" spans="1:4" x14ac:dyDescent="0.35">
      <c r="A26" s="7">
        <v>18</v>
      </c>
      <c r="B26" s="205" t="s">
        <v>137</v>
      </c>
      <c r="C26" s="18">
        <v>34.816000000000003</v>
      </c>
      <c r="D26" s="18">
        <v>25.445</v>
      </c>
    </row>
    <row r="27" spans="1:4" x14ac:dyDescent="0.35">
      <c r="A27" s="7">
        <v>19</v>
      </c>
      <c r="B27" s="196" t="s">
        <v>132</v>
      </c>
      <c r="C27" s="176">
        <f>C28+C29+C30+C31+C32</f>
        <v>808</v>
      </c>
      <c r="D27" s="176">
        <f>D28+D29+D30+D31+D32</f>
        <v>21.685000000000002</v>
      </c>
    </row>
    <row r="28" spans="1:4" x14ac:dyDescent="0.35">
      <c r="A28" s="7">
        <v>20</v>
      </c>
      <c r="B28" s="177" t="s">
        <v>133</v>
      </c>
      <c r="C28" s="14">
        <v>110.4</v>
      </c>
      <c r="D28" s="14">
        <v>2.4</v>
      </c>
    </row>
    <row r="29" spans="1:4" ht="30" x14ac:dyDescent="0.35">
      <c r="A29" s="7">
        <v>21</v>
      </c>
      <c r="B29" s="177" t="s">
        <v>250</v>
      </c>
      <c r="C29" s="14">
        <v>4</v>
      </c>
      <c r="D29" s="14"/>
    </row>
    <row r="30" spans="1:4" x14ac:dyDescent="0.35">
      <c r="A30" s="7">
        <v>22</v>
      </c>
      <c r="B30" s="177" t="s">
        <v>134</v>
      </c>
      <c r="C30" s="14">
        <v>292.60000000000002</v>
      </c>
      <c r="D30" s="14">
        <v>9</v>
      </c>
    </row>
    <row r="31" spans="1:4" x14ac:dyDescent="0.35">
      <c r="A31" s="7">
        <v>23</v>
      </c>
      <c r="B31" s="177" t="s">
        <v>135</v>
      </c>
      <c r="C31" s="14">
        <v>400</v>
      </c>
      <c r="D31" s="14">
        <v>9.3000000000000007</v>
      </c>
    </row>
    <row r="32" spans="1:4" x14ac:dyDescent="0.35">
      <c r="A32" s="7">
        <v>24</v>
      </c>
      <c r="B32" s="177" t="s">
        <v>136</v>
      </c>
      <c r="C32" s="14">
        <v>1</v>
      </c>
      <c r="D32" s="18">
        <v>0.98499999999999999</v>
      </c>
    </row>
    <row r="33" spans="1:13" ht="30" x14ac:dyDescent="0.35">
      <c r="A33" s="7">
        <v>25</v>
      </c>
      <c r="B33" s="108" t="s">
        <v>138</v>
      </c>
      <c r="C33" s="46">
        <f>C34+C35</f>
        <v>161.1</v>
      </c>
      <c r="D33" s="46">
        <f>D34+D35</f>
        <v>130</v>
      </c>
    </row>
    <row r="34" spans="1:13" ht="49.8" customHeight="1" x14ac:dyDescent="0.35">
      <c r="A34" s="7">
        <v>26</v>
      </c>
      <c r="B34" s="199" t="s">
        <v>254</v>
      </c>
      <c r="C34" s="198">
        <v>128.5</v>
      </c>
      <c r="D34" s="198">
        <v>104.7</v>
      </c>
      <c r="E34" s="197"/>
      <c r="F34" s="197"/>
      <c r="G34" s="197"/>
      <c r="H34" s="197"/>
      <c r="I34" s="197"/>
      <c r="J34" s="197"/>
      <c r="K34" s="197"/>
      <c r="L34" s="197"/>
      <c r="M34" s="197"/>
    </row>
    <row r="35" spans="1:13" ht="30" x14ac:dyDescent="0.35">
      <c r="A35" s="7">
        <v>27</v>
      </c>
      <c r="B35" s="159" t="s">
        <v>139</v>
      </c>
      <c r="C35" s="160">
        <v>32.6</v>
      </c>
      <c r="D35" s="160">
        <v>25.3</v>
      </c>
    </row>
    <row r="36" spans="1:13" x14ac:dyDescent="0.35">
      <c r="A36" s="7">
        <v>28</v>
      </c>
      <c r="B36" s="16" t="s">
        <v>140</v>
      </c>
      <c r="C36" s="46">
        <f>ROUND(C37,1)</f>
        <v>161.30000000000001</v>
      </c>
      <c r="D36" s="116">
        <f>ROUND(D37,1)</f>
        <v>155.9</v>
      </c>
    </row>
    <row r="37" spans="1:13" x14ac:dyDescent="0.35">
      <c r="A37" s="7">
        <v>29</v>
      </c>
      <c r="B37" s="13" t="s">
        <v>141</v>
      </c>
      <c r="C37" s="14">
        <v>161.30000000000001</v>
      </c>
      <c r="D37" s="14">
        <v>155.9</v>
      </c>
    </row>
    <row r="38" spans="1:13" x14ac:dyDescent="0.35">
      <c r="A38" s="7">
        <v>30</v>
      </c>
      <c r="B38" s="8" t="s">
        <v>114</v>
      </c>
      <c r="C38" s="145">
        <f>C9+C33+C36</f>
        <v>1482.098</v>
      </c>
      <c r="D38" s="145">
        <f>D9+D33+D36</f>
        <v>486.21699999999998</v>
      </c>
    </row>
    <row r="39" spans="1:13" x14ac:dyDescent="0.35">
      <c r="A39" s="136"/>
      <c r="B39" s="20"/>
      <c r="C39" s="137"/>
      <c r="D39" s="137"/>
    </row>
    <row r="40" spans="1:13" x14ac:dyDescent="0.35">
      <c r="A40" s="264" t="s">
        <v>142</v>
      </c>
      <c r="B40" s="264"/>
      <c r="C40" s="264"/>
      <c r="D40" s="264"/>
    </row>
    <row r="42" spans="1:13" x14ac:dyDescent="0.35">
      <c r="C42" s="21"/>
    </row>
    <row r="43" spans="1:13" x14ac:dyDescent="0.35">
      <c r="C43" s="22"/>
    </row>
    <row r="44" spans="1:13" x14ac:dyDescent="0.35">
      <c r="C44" s="23"/>
      <c r="D44" s="22"/>
    </row>
    <row r="45" spans="1:13" x14ac:dyDescent="0.35">
      <c r="D45" s="22"/>
    </row>
    <row r="46" spans="1:13" x14ac:dyDescent="0.35">
      <c r="D46" s="22"/>
    </row>
    <row r="47" spans="1:13" x14ac:dyDescent="0.35">
      <c r="C47" s="24"/>
      <c r="D47" s="24"/>
    </row>
  </sheetData>
  <mergeCells count="8">
    <mergeCell ref="A40:D40"/>
    <mergeCell ref="A2:D2"/>
    <mergeCell ref="A3:D3"/>
    <mergeCell ref="A4:D4"/>
    <mergeCell ref="A1:D1"/>
    <mergeCell ref="A6:A7"/>
    <mergeCell ref="B6:B7"/>
    <mergeCell ref="C6:D6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D7224-4A0F-42E2-AC98-16CAE4DD420F}">
  <sheetPr>
    <tabColor theme="8" tint="0.59999389629810485"/>
  </sheetPr>
  <dimension ref="A1:D43"/>
  <sheetViews>
    <sheetView topLeftCell="A22" zoomScale="99" zoomScaleNormal="99" workbookViewId="0">
      <selection activeCell="D48" sqref="D48"/>
    </sheetView>
  </sheetViews>
  <sheetFormatPr defaultRowHeight="15" x14ac:dyDescent="0.35"/>
  <cols>
    <col min="1" max="1" width="3.77734375" customWidth="1"/>
    <col min="2" max="2" width="58" customWidth="1"/>
    <col min="3" max="3" width="13.44140625" customWidth="1"/>
    <col min="4" max="4" width="14.88671875" customWidth="1"/>
  </cols>
  <sheetData>
    <row r="1" spans="1:4" ht="17.399999999999999" x14ac:dyDescent="0.4">
      <c r="A1" s="225" t="s">
        <v>220</v>
      </c>
      <c r="B1" s="225"/>
      <c r="C1" s="225"/>
      <c r="D1" s="225"/>
    </row>
    <row r="2" spans="1:4" ht="17.399999999999999" x14ac:dyDescent="0.4">
      <c r="A2" s="225" t="s">
        <v>226</v>
      </c>
      <c r="B2" s="225"/>
      <c r="C2" s="225"/>
      <c r="D2" s="225"/>
    </row>
    <row r="3" spans="1:4" ht="11.4" customHeight="1" x14ac:dyDescent="0.35">
      <c r="A3" s="5"/>
      <c r="B3" s="5"/>
      <c r="C3" s="5"/>
      <c r="D3" s="5"/>
    </row>
    <row r="4" spans="1:4" ht="62.4" customHeight="1" x14ac:dyDescent="0.35">
      <c r="A4" s="267" t="s">
        <v>240</v>
      </c>
      <c r="B4" s="267"/>
      <c r="C4" s="267"/>
      <c r="D4" s="267"/>
    </row>
    <row r="5" spans="1:4" x14ac:dyDescent="0.35">
      <c r="A5" s="262" t="s">
        <v>4</v>
      </c>
      <c r="B5" s="262" t="s">
        <v>99</v>
      </c>
      <c r="C5" s="263" t="s">
        <v>100</v>
      </c>
      <c r="D5" s="263"/>
    </row>
    <row r="6" spans="1:4" ht="30" x14ac:dyDescent="0.35">
      <c r="A6" s="262"/>
      <c r="B6" s="262"/>
      <c r="C6" s="149" t="s">
        <v>101</v>
      </c>
      <c r="D6" s="157" t="s">
        <v>102</v>
      </c>
    </row>
    <row r="7" spans="1:4" x14ac:dyDescent="0.35">
      <c r="A7" s="1">
        <v>1</v>
      </c>
      <c r="B7" s="3">
        <v>2</v>
      </c>
      <c r="C7" s="3">
        <v>3</v>
      </c>
      <c r="D7" s="3">
        <v>4</v>
      </c>
    </row>
    <row r="8" spans="1:4" x14ac:dyDescent="0.35">
      <c r="A8" s="1">
        <v>1</v>
      </c>
      <c r="B8" s="8" t="s">
        <v>143</v>
      </c>
      <c r="C8" s="9">
        <f>C9+C10</f>
        <v>134.1</v>
      </c>
      <c r="D8" s="9">
        <f>D9+D10</f>
        <v>129.5</v>
      </c>
    </row>
    <row r="9" spans="1:4" x14ac:dyDescent="0.35">
      <c r="A9" s="1">
        <v>2</v>
      </c>
      <c r="B9" s="44" t="s">
        <v>144</v>
      </c>
      <c r="C9" s="12">
        <v>101.7</v>
      </c>
      <c r="D9" s="12">
        <v>98.4</v>
      </c>
    </row>
    <row r="10" spans="1:4" x14ac:dyDescent="0.35">
      <c r="A10" s="1">
        <v>3</v>
      </c>
      <c r="B10" s="44" t="s">
        <v>145</v>
      </c>
      <c r="C10" s="12">
        <v>32.4</v>
      </c>
      <c r="D10" s="12">
        <v>31.1</v>
      </c>
    </row>
    <row r="11" spans="1:4" x14ac:dyDescent="0.35">
      <c r="A11" s="1">
        <v>4</v>
      </c>
      <c r="B11" s="8" t="s">
        <v>146</v>
      </c>
      <c r="C11" s="9">
        <f>C12+C13</f>
        <v>185.8</v>
      </c>
      <c r="D11" s="9">
        <f>D12+D13</f>
        <v>179.2</v>
      </c>
    </row>
    <row r="12" spans="1:4" x14ac:dyDescent="0.35">
      <c r="A12" s="1">
        <v>5</v>
      </c>
      <c r="B12" s="44" t="s">
        <v>144</v>
      </c>
      <c r="C12" s="12">
        <v>153.4</v>
      </c>
      <c r="D12" s="12">
        <v>148.1</v>
      </c>
    </row>
    <row r="13" spans="1:4" x14ac:dyDescent="0.35">
      <c r="A13" s="1">
        <v>6</v>
      </c>
      <c r="B13" s="44" t="s">
        <v>145</v>
      </c>
      <c r="C13" s="12">
        <v>32.4</v>
      </c>
      <c r="D13" s="12">
        <v>31.1</v>
      </c>
    </row>
    <row r="14" spans="1:4" x14ac:dyDescent="0.35">
      <c r="A14" s="1">
        <v>7</v>
      </c>
      <c r="B14" s="8" t="s">
        <v>147</v>
      </c>
      <c r="C14" s="9">
        <f>C15+C16</f>
        <v>346.2</v>
      </c>
      <c r="D14" s="9">
        <f>D15+D16</f>
        <v>334.5</v>
      </c>
    </row>
    <row r="15" spans="1:4" x14ac:dyDescent="0.35">
      <c r="A15" s="1">
        <v>8</v>
      </c>
      <c r="B15" s="44" t="s">
        <v>144</v>
      </c>
      <c r="C15" s="12">
        <v>252.5</v>
      </c>
      <c r="D15" s="12">
        <v>243.7</v>
      </c>
    </row>
    <row r="16" spans="1:4" x14ac:dyDescent="0.35">
      <c r="A16" s="1">
        <v>9</v>
      </c>
      <c r="B16" s="44" t="s">
        <v>145</v>
      </c>
      <c r="C16" s="12">
        <v>93.7</v>
      </c>
      <c r="D16" s="12">
        <v>90.8</v>
      </c>
    </row>
    <row r="17" spans="1:4" x14ac:dyDescent="0.35">
      <c r="A17" s="1">
        <v>10</v>
      </c>
      <c r="B17" s="8" t="s">
        <v>148</v>
      </c>
      <c r="C17" s="9">
        <f>C18+C19</f>
        <v>395.9</v>
      </c>
      <c r="D17" s="9">
        <f>D18+D19</f>
        <v>382.3</v>
      </c>
    </row>
    <row r="18" spans="1:4" x14ac:dyDescent="0.35">
      <c r="A18" s="1">
        <v>11</v>
      </c>
      <c r="B18" s="44" t="s">
        <v>144</v>
      </c>
      <c r="C18" s="12">
        <v>330.9</v>
      </c>
      <c r="D18" s="12">
        <v>319.60000000000002</v>
      </c>
    </row>
    <row r="19" spans="1:4" x14ac:dyDescent="0.35">
      <c r="A19" s="1">
        <v>12</v>
      </c>
      <c r="B19" s="44" t="s">
        <v>145</v>
      </c>
      <c r="C19" s="12">
        <v>65</v>
      </c>
      <c r="D19" s="12">
        <v>62.7</v>
      </c>
    </row>
    <row r="20" spans="1:4" x14ac:dyDescent="0.35">
      <c r="A20" s="1">
        <v>13</v>
      </c>
      <c r="B20" s="8" t="s">
        <v>149</v>
      </c>
      <c r="C20" s="9">
        <f>C21+C22</f>
        <v>311.7</v>
      </c>
      <c r="D20" s="9">
        <f>D21+D22</f>
        <v>300.10000000000002</v>
      </c>
    </row>
    <row r="21" spans="1:4" x14ac:dyDescent="0.35">
      <c r="A21" s="1">
        <v>14</v>
      </c>
      <c r="B21" s="44" t="s">
        <v>144</v>
      </c>
      <c r="C21" s="12">
        <v>246.4</v>
      </c>
      <c r="D21" s="12">
        <v>237.1</v>
      </c>
    </row>
    <row r="22" spans="1:4" x14ac:dyDescent="0.35">
      <c r="A22" s="1">
        <v>15</v>
      </c>
      <c r="B22" s="44" t="s">
        <v>145</v>
      </c>
      <c r="C22" s="12">
        <v>65.3</v>
      </c>
      <c r="D22" s="12">
        <v>63</v>
      </c>
    </row>
    <row r="23" spans="1:4" x14ac:dyDescent="0.35">
      <c r="A23" s="1">
        <v>16</v>
      </c>
      <c r="B23" s="8" t="s">
        <v>150</v>
      </c>
      <c r="C23" s="9">
        <f>C24+C25</f>
        <v>333.9</v>
      </c>
      <c r="D23" s="9">
        <f>D24+D25</f>
        <v>322.5</v>
      </c>
    </row>
    <row r="24" spans="1:4" x14ac:dyDescent="0.35">
      <c r="A24" s="1">
        <v>17</v>
      </c>
      <c r="B24" s="44" t="s">
        <v>144</v>
      </c>
      <c r="C24" s="12">
        <v>269.5</v>
      </c>
      <c r="D24" s="12">
        <v>260.5</v>
      </c>
    </row>
    <row r="25" spans="1:4" x14ac:dyDescent="0.35">
      <c r="A25" s="1">
        <v>18</v>
      </c>
      <c r="B25" s="44" t="s">
        <v>145</v>
      </c>
      <c r="C25" s="12">
        <v>64.400000000000006</v>
      </c>
      <c r="D25" s="12">
        <v>62</v>
      </c>
    </row>
    <row r="26" spans="1:4" x14ac:dyDescent="0.35">
      <c r="A26" s="1">
        <v>19</v>
      </c>
      <c r="B26" s="8" t="s">
        <v>151</v>
      </c>
      <c r="C26" s="9">
        <v>128.1</v>
      </c>
      <c r="D26" s="9">
        <v>121.6</v>
      </c>
    </row>
    <row r="27" spans="1:4" x14ac:dyDescent="0.35">
      <c r="A27" s="1">
        <v>20</v>
      </c>
      <c r="B27" s="44" t="s">
        <v>152</v>
      </c>
      <c r="C27" s="12">
        <v>0.9</v>
      </c>
      <c r="D27" s="12"/>
    </row>
    <row r="28" spans="1:4" x14ac:dyDescent="0.35">
      <c r="A28" s="1">
        <v>21</v>
      </c>
      <c r="B28" s="8" t="s">
        <v>153</v>
      </c>
      <c r="C28" s="9">
        <v>384.3</v>
      </c>
      <c r="D28" s="9">
        <v>370.9</v>
      </c>
    </row>
    <row r="29" spans="1:4" x14ac:dyDescent="0.35">
      <c r="A29" s="1">
        <v>22</v>
      </c>
      <c r="B29" s="44" t="s">
        <v>152</v>
      </c>
      <c r="C29" s="12">
        <v>1.6</v>
      </c>
      <c r="D29" s="12"/>
    </row>
    <row r="30" spans="1:4" x14ac:dyDescent="0.35">
      <c r="A30" s="1">
        <v>23</v>
      </c>
      <c r="B30" s="8" t="s">
        <v>154</v>
      </c>
      <c r="C30" s="9">
        <v>1152.2</v>
      </c>
      <c r="D30" s="9">
        <v>1107.5999999999999</v>
      </c>
    </row>
    <row r="31" spans="1:4" x14ac:dyDescent="0.35">
      <c r="A31" s="1">
        <v>24</v>
      </c>
      <c r="B31" s="44" t="s">
        <v>152</v>
      </c>
      <c r="C31" s="12">
        <v>5.6</v>
      </c>
      <c r="D31" s="12"/>
    </row>
    <row r="32" spans="1:4" x14ac:dyDescent="0.35">
      <c r="A32" s="1">
        <v>25</v>
      </c>
      <c r="B32" s="83" t="s">
        <v>155</v>
      </c>
      <c r="C32" s="9">
        <v>994.4</v>
      </c>
      <c r="D32" s="9">
        <v>947.5</v>
      </c>
    </row>
    <row r="33" spans="1:4" x14ac:dyDescent="0.35">
      <c r="A33" s="1">
        <v>26</v>
      </c>
      <c r="B33" s="44" t="s">
        <v>152</v>
      </c>
      <c r="C33" s="12">
        <v>6.5</v>
      </c>
      <c r="D33" s="12"/>
    </row>
    <row r="34" spans="1:4" x14ac:dyDescent="0.35">
      <c r="A34" s="1">
        <v>27</v>
      </c>
      <c r="B34" s="8" t="s">
        <v>156</v>
      </c>
      <c r="C34" s="9">
        <v>1228</v>
      </c>
      <c r="D34" s="9">
        <v>1177.0999999999999</v>
      </c>
    </row>
    <row r="35" spans="1:4" x14ac:dyDescent="0.35">
      <c r="A35" s="1">
        <v>28</v>
      </c>
      <c r="B35" s="44" t="s">
        <v>152</v>
      </c>
      <c r="C35" s="12">
        <v>6.7</v>
      </c>
      <c r="D35" s="12"/>
    </row>
    <row r="36" spans="1:4" x14ac:dyDescent="0.35">
      <c r="A36" s="1">
        <v>29</v>
      </c>
      <c r="B36" s="8" t="s">
        <v>157</v>
      </c>
      <c r="C36" s="9">
        <f>C37+C38+C39</f>
        <v>308.89999999999998</v>
      </c>
      <c r="D36" s="9">
        <f>D37+D38+D39</f>
        <v>299.39999999999998</v>
      </c>
    </row>
    <row r="37" spans="1:4" x14ac:dyDescent="0.35">
      <c r="A37" s="1">
        <v>30</v>
      </c>
      <c r="B37" s="44" t="s">
        <v>158</v>
      </c>
      <c r="C37" s="12">
        <v>262.89999999999998</v>
      </c>
      <c r="D37" s="12">
        <v>255.5</v>
      </c>
    </row>
    <row r="38" spans="1:4" x14ac:dyDescent="0.35">
      <c r="A38" s="1">
        <v>31</v>
      </c>
      <c r="B38" s="44" t="s">
        <v>145</v>
      </c>
      <c r="C38" s="12">
        <v>45.1</v>
      </c>
      <c r="D38" s="12">
        <v>43.9</v>
      </c>
    </row>
    <row r="39" spans="1:4" x14ac:dyDescent="0.35">
      <c r="A39" s="1">
        <v>32</v>
      </c>
      <c r="B39" s="44" t="s">
        <v>152</v>
      </c>
      <c r="C39" s="12">
        <v>0.9</v>
      </c>
      <c r="D39" s="12"/>
    </row>
    <row r="40" spans="1:4" x14ac:dyDescent="0.35">
      <c r="A40" s="1">
        <v>33</v>
      </c>
      <c r="B40" s="45" t="s">
        <v>94</v>
      </c>
      <c r="C40" s="32">
        <v>102.7</v>
      </c>
      <c r="D40" s="32">
        <v>101.3</v>
      </c>
    </row>
    <row r="41" spans="1:4" x14ac:dyDescent="0.35">
      <c r="A41" s="1">
        <v>34</v>
      </c>
      <c r="B41" s="45" t="s">
        <v>72</v>
      </c>
      <c r="C41" s="46">
        <v>1516.4</v>
      </c>
      <c r="D41" s="32"/>
    </row>
    <row r="42" spans="1:4" x14ac:dyDescent="0.35">
      <c r="A42" s="1">
        <v>35</v>
      </c>
      <c r="B42" s="8" t="s">
        <v>114</v>
      </c>
      <c r="C42" s="9">
        <f>C8+C11+C14+C17+C20+C23+C26+C28+C30+C32+C34+C36+C40+C41</f>
        <v>7522.5999999999985</v>
      </c>
      <c r="D42" s="9">
        <f>D8+D11+D14+D17+D20+D23+D26+D28+D30+D32+D34+D36+D40+D41</f>
        <v>5773.4999999999991</v>
      </c>
    </row>
    <row r="43" spans="1:4" x14ac:dyDescent="0.35">
      <c r="A43" s="19"/>
      <c r="B43" s="266" t="s">
        <v>159</v>
      </c>
      <c r="C43" s="266"/>
      <c r="D43" s="266"/>
    </row>
  </sheetData>
  <mergeCells count="7">
    <mergeCell ref="B43:D43"/>
    <mergeCell ref="A1:D1"/>
    <mergeCell ref="A2:D2"/>
    <mergeCell ref="A4:D4"/>
    <mergeCell ref="A5:A6"/>
    <mergeCell ref="B5:B6"/>
    <mergeCell ref="C5:D5"/>
  </mergeCells>
  <pageMargins left="1.1811023622047245" right="0.39370078740157483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79998168889431442"/>
  </sheetPr>
  <dimension ref="A1:D26"/>
  <sheetViews>
    <sheetView topLeftCell="A7" zoomScale="107" zoomScaleNormal="107" workbookViewId="0">
      <selection activeCell="F22" sqref="F22"/>
    </sheetView>
  </sheetViews>
  <sheetFormatPr defaultColWidth="9.109375" defaultRowHeight="13.2" x14ac:dyDescent="0.35"/>
  <cols>
    <col min="1" max="1" width="4.88671875" style="47" customWidth="1"/>
    <col min="2" max="2" width="59.109375" style="47" customWidth="1"/>
    <col min="3" max="3" width="14.109375" style="47" customWidth="1"/>
    <col min="4" max="4" width="14.6640625" style="47" customWidth="1"/>
    <col min="5" max="16384" width="9.109375" style="47"/>
  </cols>
  <sheetData>
    <row r="1" spans="1:4" ht="15" customHeight="1" x14ac:dyDescent="0.4">
      <c r="A1" s="225" t="s">
        <v>227</v>
      </c>
      <c r="B1" s="225"/>
      <c r="C1" s="225"/>
      <c r="D1" s="225"/>
    </row>
    <row r="2" spans="1:4" ht="20.25" customHeight="1" x14ac:dyDescent="0.4">
      <c r="A2" s="225" t="s">
        <v>228</v>
      </c>
      <c r="B2" s="225"/>
      <c r="C2" s="225"/>
      <c r="D2" s="225"/>
    </row>
    <row r="3" spans="1:4" ht="11.4" customHeight="1" x14ac:dyDescent="0.35">
      <c r="A3" s="48"/>
      <c r="B3" s="49"/>
      <c r="C3" s="48"/>
      <c r="D3" s="48"/>
    </row>
    <row r="4" spans="1:4" ht="34.200000000000003" customHeight="1" x14ac:dyDescent="0.35">
      <c r="A4" s="269" t="s">
        <v>241</v>
      </c>
      <c r="B4" s="269"/>
      <c r="C4" s="269"/>
      <c r="D4" s="269"/>
    </row>
    <row r="5" spans="1:4" ht="15" customHeight="1" x14ac:dyDescent="0.35">
      <c r="A5" s="156"/>
      <c r="B5" s="156"/>
      <c r="C5" s="156"/>
      <c r="D5" s="156"/>
    </row>
    <row r="6" spans="1:4" ht="34.200000000000003" customHeight="1" x14ac:dyDescent="0.35">
      <c r="A6" s="262" t="s">
        <v>4</v>
      </c>
      <c r="B6" s="262" t="s">
        <v>99</v>
      </c>
      <c r="C6" s="263" t="s">
        <v>100</v>
      </c>
      <c r="D6" s="263"/>
    </row>
    <row r="7" spans="1:4" ht="34.200000000000003" customHeight="1" x14ac:dyDescent="0.35">
      <c r="A7" s="262"/>
      <c r="B7" s="262"/>
      <c r="C7" s="149" t="s">
        <v>101</v>
      </c>
      <c r="D7" s="157" t="s">
        <v>102</v>
      </c>
    </row>
    <row r="8" spans="1:4" s="5" customFormat="1" ht="15" x14ac:dyDescent="0.35">
      <c r="A8" s="1">
        <v>1</v>
      </c>
      <c r="B8" s="3">
        <v>2</v>
      </c>
      <c r="C8" s="3">
        <v>3</v>
      </c>
      <c r="D8" s="3">
        <v>4</v>
      </c>
    </row>
    <row r="9" spans="1:4" s="111" customFormat="1" ht="15" x14ac:dyDescent="0.35">
      <c r="A9" s="7">
        <v>1</v>
      </c>
      <c r="B9" s="86" t="s">
        <v>115</v>
      </c>
      <c r="C9" s="46">
        <f>C10+C11+C12+C13+C14+C15+C17+C16</f>
        <v>426.23599999999993</v>
      </c>
      <c r="D9" s="46">
        <f>D10+D11+D12+D13+D14+D15+D17+D16</f>
        <v>1.905</v>
      </c>
    </row>
    <row r="10" spans="1:4" ht="15" x14ac:dyDescent="0.35">
      <c r="A10" s="7">
        <v>2</v>
      </c>
      <c r="B10" s="181" t="s">
        <v>160</v>
      </c>
      <c r="C10" s="200">
        <v>213.36500000000001</v>
      </c>
      <c r="D10" s="31"/>
    </row>
    <row r="11" spans="1:4" ht="15" x14ac:dyDescent="0.35">
      <c r="A11" s="7">
        <v>3</v>
      </c>
      <c r="B11" s="179" t="s">
        <v>161</v>
      </c>
      <c r="C11" s="52">
        <v>104</v>
      </c>
      <c r="D11" s="31"/>
    </row>
    <row r="12" spans="1:4" ht="15" x14ac:dyDescent="0.35">
      <c r="A12" s="7">
        <v>4</v>
      </c>
      <c r="B12" s="182" t="s">
        <v>215</v>
      </c>
      <c r="C12" s="200">
        <v>15.388</v>
      </c>
      <c r="D12" s="31">
        <v>0.4</v>
      </c>
    </row>
    <row r="13" spans="1:4" ht="15" x14ac:dyDescent="0.35">
      <c r="A13" s="7">
        <v>5</v>
      </c>
      <c r="B13" s="182" t="s">
        <v>216</v>
      </c>
      <c r="C13" s="52">
        <v>0</v>
      </c>
      <c r="D13" s="31"/>
    </row>
    <row r="14" spans="1:4" ht="15" x14ac:dyDescent="0.35">
      <c r="A14" s="7">
        <v>6</v>
      </c>
      <c r="B14" s="51" t="s">
        <v>213</v>
      </c>
      <c r="C14" s="200">
        <v>61.313000000000002</v>
      </c>
      <c r="D14" s="201">
        <v>1.1850000000000001</v>
      </c>
    </row>
    <row r="15" spans="1:4" ht="15" x14ac:dyDescent="0.35">
      <c r="A15" s="7">
        <v>7</v>
      </c>
      <c r="B15" s="51" t="s">
        <v>255</v>
      </c>
      <c r="C15" s="200">
        <v>12.34</v>
      </c>
      <c r="D15" s="201"/>
    </row>
    <row r="16" spans="1:4" ht="15" x14ac:dyDescent="0.35">
      <c r="A16" s="7">
        <v>8</v>
      </c>
      <c r="B16" s="208" t="s">
        <v>277</v>
      </c>
      <c r="C16" s="52">
        <v>3</v>
      </c>
      <c r="D16" s="201"/>
    </row>
    <row r="17" spans="1:4" ht="15" x14ac:dyDescent="0.35">
      <c r="A17" s="7">
        <v>9</v>
      </c>
      <c r="B17" s="208" t="s">
        <v>268</v>
      </c>
      <c r="C17" s="200">
        <v>16.829999999999998</v>
      </c>
      <c r="D17" s="201">
        <v>0.32</v>
      </c>
    </row>
    <row r="18" spans="1:4" ht="15" x14ac:dyDescent="0.35">
      <c r="A18" s="7">
        <v>10</v>
      </c>
      <c r="B18" s="183" t="s">
        <v>162</v>
      </c>
      <c r="C18" s="53">
        <f>C19</f>
        <v>20.2</v>
      </c>
      <c r="D18" s="32"/>
    </row>
    <row r="19" spans="1:4" ht="15" x14ac:dyDescent="0.35">
      <c r="A19" s="7">
        <v>11</v>
      </c>
      <c r="B19" s="184" t="s">
        <v>163</v>
      </c>
      <c r="C19" s="139">
        <v>20.2</v>
      </c>
      <c r="D19" s="138"/>
    </row>
    <row r="20" spans="1:4" ht="15" x14ac:dyDescent="0.35">
      <c r="A20" s="7">
        <v>12</v>
      </c>
      <c r="B20" s="110" t="s">
        <v>164</v>
      </c>
      <c r="C20" s="140">
        <f>C21</f>
        <v>212</v>
      </c>
      <c r="D20" s="140">
        <f>D21</f>
        <v>121</v>
      </c>
    </row>
    <row r="21" spans="1:4" ht="30" x14ac:dyDescent="0.35">
      <c r="A21" s="7">
        <v>13</v>
      </c>
      <c r="B21" s="51" t="s">
        <v>165</v>
      </c>
      <c r="C21" s="139">
        <v>212</v>
      </c>
      <c r="D21" s="139">
        <v>121</v>
      </c>
    </row>
    <row r="22" spans="1:4" ht="15" x14ac:dyDescent="0.35">
      <c r="A22" s="7">
        <v>14</v>
      </c>
      <c r="B22" s="109" t="s">
        <v>214</v>
      </c>
      <c r="C22" s="140">
        <f>C23</f>
        <v>54.3</v>
      </c>
      <c r="D22" s="140">
        <f>D23</f>
        <v>49</v>
      </c>
    </row>
    <row r="23" spans="1:4" ht="30" x14ac:dyDescent="0.35">
      <c r="A23" s="7">
        <v>15</v>
      </c>
      <c r="B23" s="51" t="s">
        <v>165</v>
      </c>
      <c r="C23" s="139">
        <v>54.3</v>
      </c>
      <c r="D23" s="139">
        <v>49</v>
      </c>
    </row>
    <row r="24" spans="1:4" ht="15" x14ac:dyDescent="0.35">
      <c r="A24" s="7">
        <v>16</v>
      </c>
      <c r="B24" s="50" t="s">
        <v>114</v>
      </c>
      <c r="C24" s="141">
        <f>C9+C18+C20+C22</f>
        <v>712.73599999999988</v>
      </c>
      <c r="D24" s="141">
        <f>D9+D18+D20+D22</f>
        <v>171.905</v>
      </c>
    </row>
    <row r="25" spans="1:4" ht="15" x14ac:dyDescent="0.35">
      <c r="A25" s="54"/>
      <c r="B25" s="55"/>
      <c r="C25" s="171"/>
      <c r="D25" s="56"/>
    </row>
    <row r="26" spans="1:4" ht="15" x14ac:dyDescent="0.35">
      <c r="A26" s="268" t="s">
        <v>166</v>
      </c>
      <c r="B26" s="268"/>
      <c r="C26" s="268"/>
      <c r="D26" s="268"/>
    </row>
  </sheetData>
  <mergeCells count="7">
    <mergeCell ref="A2:D2"/>
    <mergeCell ref="A1:D1"/>
    <mergeCell ref="A26:D26"/>
    <mergeCell ref="A4:D4"/>
    <mergeCell ref="A6:A7"/>
    <mergeCell ref="B6:B7"/>
    <mergeCell ref="C6:D6"/>
  </mergeCells>
  <phoneticPr fontId="11" type="noConversion"/>
  <pageMargins left="1.1811023622047245" right="0.39370078740157483" top="0.78740157480314965" bottom="0.3937007874015748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79998168889431442"/>
  </sheetPr>
  <dimension ref="A1:D29"/>
  <sheetViews>
    <sheetView topLeftCell="A13" zoomScale="107" zoomScaleNormal="107" workbookViewId="0">
      <selection activeCell="F27" sqref="F27"/>
    </sheetView>
  </sheetViews>
  <sheetFormatPr defaultColWidth="9.109375" defaultRowHeight="13.2" x14ac:dyDescent="0.35"/>
  <cols>
    <col min="1" max="1" width="4.88671875" style="162" customWidth="1"/>
    <col min="2" max="2" width="71" style="47" customWidth="1"/>
    <col min="3" max="3" width="10.88671875" style="162" customWidth="1"/>
    <col min="4" max="4" width="12.21875" style="162" customWidth="1"/>
    <col min="5" max="16384" width="9.109375" style="162"/>
  </cols>
  <sheetData>
    <row r="1" spans="1:4" ht="15" customHeight="1" x14ac:dyDescent="0.4">
      <c r="A1" s="225" t="s">
        <v>218</v>
      </c>
      <c r="B1" s="225"/>
      <c r="C1" s="225"/>
      <c r="D1" s="225"/>
    </row>
    <row r="2" spans="1:4" ht="17.399999999999999" customHeight="1" x14ac:dyDescent="0.4">
      <c r="A2" s="225" t="s">
        <v>229</v>
      </c>
      <c r="B2" s="225"/>
      <c r="C2" s="225"/>
      <c r="D2" s="225"/>
    </row>
    <row r="3" spans="1:4" ht="15" x14ac:dyDescent="0.35">
      <c r="A3" s="163"/>
      <c r="B3" s="26"/>
      <c r="C3" s="163"/>
      <c r="D3" s="163"/>
    </row>
    <row r="4" spans="1:4" ht="34.200000000000003" customHeight="1" x14ac:dyDescent="0.35">
      <c r="A4" s="271" t="s">
        <v>242</v>
      </c>
      <c r="B4" s="271"/>
      <c r="C4" s="271"/>
      <c r="D4" s="271"/>
    </row>
    <row r="5" spans="1:4" ht="16.2" customHeight="1" x14ac:dyDescent="0.35">
      <c r="A5" s="164"/>
      <c r="B5" s="156"/>
      <c r="C5" s="164"/>
      <c r="D5" s="164"/>
    </row>
    <row r="6" spans="1:4" ht="34.200000000000003" customHeight="1" x14ac:dyDescent="0.35">
      <c r="A6" s="262" t="s">
        <v>4</v>
      </c>
      <c r="B6" s="259" t="s">
        <v>99</v>
      </c>
      <c r="C6" s="263" t="s">
        <v>100</v>
      </c>
      <c r="D6" s="263"/>
    </row>
    <row r="7" spans="1:4" ht="42" customHeight="1" x14ac:dyDescent="0.35">
      <c r="A7" s="262"/>
      <c r="B7" s="259"/>
      <c r="C7" s="149" t="s">
        <v>101</v>
      </c>
      <c r="D7" s="157" t="s">
        <v>102</v>
      </c>
    </row>
    <row r="8" spans="1:4" ht="15" x14ac:dyDescent="0.35">
      <c r="A8" s="165">
        <v>1</v>
      </c>
      <c r="B8" s="188" t="s">
        <v>167</v>
      </c>
      <c r="C8" s="166" t="s">
        <v>168</v>
      </c>
      <c r="D8" s="166" t="s">
        <v>169</v>
      </c>
    </row>
    <row r="9" spans="1:4" ht="15" x14ac:dyDescent="0.35">
      <c r="A9" s="29">
        <v>1</v>
      </c>
      <c r="B9" s="189" t="s">
        <v>115</v>
      </c>
      <c r="C9" s="53">
        <f>C10+C11+C12+C13+C14+C15+C17+C18+C19+C21+C16+C22+C23+C24+C20</f>
        <v>5158.2999999999993</v>
      </c>
      <c r="D9" s="53">
        <f>D10+D11+D12+D13+D14+D15+D17+D18+D19+D21+D16+D22+D23+D24</f>
        <v>2.7</v>
      </c>
    </row>
    <row r="10" spans="1:4" ht="15" x14ac:dyDescent="0.35">
      <c r="A10" s="29">
        <v>2</v>
      </c>
      <c r="B10" s="190" t="s">
        <v>170</v>
      </c>
      <c r="C10" s="52">
        <v>132</v>
      </c>
      <c r="D10" s="52"/>
    </row>
    <row r="11" spans="1:4" ht="15" x14ac:dyDescent="0.35">
      <c r="A11" s="29">
        <v>3</v>
      </c>
      <c r="B11" s="191" t="s">
        <v>171</v>
      </c>
      <c r="C11" s="52">
        <v>296.7</v>
      </c>
      <c r="D11" s="52"/>
    </row>
    <row r="12" spans="1:4" ht="19.2" customHeight="1" x14ac:dyDescent="0.35">
      <c r="A12" s="29">
        <v>4</v>
      </c>
      <c r="B12" s="191" t="s">
        <v>257</v>
      </c>
      <c r="C12" s="52">
        <v>15.9</v>
      </c>
      <c r="D12" s="52"/>
    </row>
    <row r="13" spans="1:4" ht="15" x14ac:dyDescent="0.35">
      <c r="A13" s="29">
        <v>5</v>
      </c>
      <c r="B13" s="191" t="s">
        <v>172</v>
      </c>
      <c r="C13" s="52">
        <v>89.9</v>
      </c>
      <c r="D13" s="52"/>
    </row>
    <row r="14" spans="1:4" ht="15" x14ac:dyDescent="0.35">
      <c r="A14" s="29">
        <v>6</v>
      </c>
      <c r="B14" s="191" t="s">
        <v>173</v>
      </c>
      <c r="C14" s="52">
        <v>170.7</v>
      </c>
      <c r="D14" s="52"/>
    </row>
    <row r="15" spans="1:4" ht="15" x14ac:dyDescent="0.35">
      <c r="A15" s="29">
        <v>7</v>
      </c>
      <c r="B15" s="191" t="s">
        <v>174</v>
      </c>
      <c r="C15" s="52">
        <v>125.8</v>
      </c>
      <c r="D15" s="52"/>
    </row>
    <row r="16" spans="1:4" ht="15" x14ac:dyDescent="0.35">
      <c r="A16" s="29">
        <v>8</v>
      </c>
      <c r="B16" s="191" t="s">
        <v>252</v>
      </c>
      <c r="C16" s="52">
        <v>686.8</v>
      </c>
      <c r="D16" s="52"/>
    </row>
    <row r="17" spans="1:4" ht="15" x14ac:dyDescent="0.35">
      <c r="A17" s="29">
        <v>9</v>
      </c>
      <c r="B17" s="192" t="s">
        <v>175</v>
      </c>
      <c r="C17" s="52">
        <v>594.9</v>
      </c>
      <c r="D17" s="52"/>
    </row>
    <row r="18" spans="1:4" ht="15" x14ac:dyDescent="0.35">
      <c r="A18" s="29">
        <v>10</v>
      </c>
      <c r="B18" s="191" t="s">
        <v>176</v>
      </c>
      <c r="C18" s="52">
        <v>41.5</v>
      </c>
      <c r="D18" s="52"/>
    </row>
    <row r="19" spans="1:4" ht="15" x14ac:dyDescent="0.35">
      <c r="A19" s="29">
        <v>11</v>
      </c>
      <c r="B19" s="191" t="s">
        <v>177</v>
      </c>
      <c r="C19" s="52">
        <v>22</v>
      </c>
      <c r="D19" s="52">
        <v>2.7</v>
      </c>
    </row>
    <row r="20" spans="1:4" ht="15" x14ac:dyDescent="0.35">
      <c r="A20" s="29">
        <v>12</v>
      </c>
      <c r="B20" s="191" t="s">
        <v>267</v>
      </c>
      <c r="C20" s="52">
        <v>7.9</v>
      </c>
      <c r="D20" s="52"/>
    </row>
    <row r="21" spans="1:4" ht="15" x14ac:dyDescent="0.35">
      <c r="A21" s="29">
        <v>13</v>
      </c>
      <c r="B21" s="191" t="s">
        <v>178</v>
      </c>
      <c r="C21" s="52">
        <v>1394.5</v>
      </c>
      <c r="D21" s="52"/>
    </row>
    <row r="22" spans="1:4" ht="15" x14ac:dyDescent="0.35">
      <c r="A22" s="29">
        <v>14</v>
      </c>
      <c r="B22" s="80" t="s">
        <v>247</v>
      </c>
      <c r="C22" s="52">
        <v>43.5</v>
      </c>
      <c r="D22" s="52"/>
    </row>
    <row r="23" spans="1:4" ht="30" x14ac:dyDescent="0.35">
      <c r="A23" s="29">
        <v>15</v>
      </c>
      <c r="B23" s="202" t="s">
        <v>249</v>
      </c>
      <c r="C23" s="52">
        <v>36.200000000000003</v>
      </c>
      <c r="D23" s="52"/>
    </row>
    <row r="24" spans="1:4" ht="15" x14ac:dyDescent="0.35">
      <c r="A24" s="29">
        <v>16</v>
      </c>
      <c r="B24" s="202" t="s">
        <v>248</v>
      </c>
      <c r="C24" s="52">
        <v>1500</v>
      </c>
      <c r="D24" s="52"/>
    </row>
    <row r="25" spans="1:4" ht="15" x14ac:dyDescent="0.35">
      <c r="A25" s="29">
        <v>17</v>
      </c>
      <c r="B25" s="193" t="s">
        <v>140</v>
      </c>
      <c r="C25" s="53">
        <f>C26</f>
        <v>5.7</v>
      </c>
      <c r="D25" s="52"/>
    </row>
    <row r="26" spans="1:4" ht="15" x14ac:dyDescent="0.35">
      <c r="A26" s="29">
        <v>18</v>
      </c>
      <c r="B26" s="191" t="s">
        <v>179</v>
      </c>
      <c r="C26" s="52">
        <v>5.7</v>
      </c>
      <c r="D26" s="52"/>
    </row>
    <row r="27" spans="1:4" ht="15" x14ac:dyDescent="0.35">
      <c r="A27" s="29">
        <v>19</v>
      </c>
      <c r="B27" s="189" t="s">
        <v>114</v>
      </c>
      <c r="C27" s="32">
        <f>C9+C25</f>
        <v>5163.9999999999991</v>
      </c>
      <c r="D27" s="32">
        <f>D9+D25</f>
        <v>2.7</v>
      </c>
    </row>
    <row r="28" spans="1:4" ht="15" x14ac:dyDescent="0.35">
      <c r="A28" s="167"/>
      <c r="B28" s="55"/>
      <c r="C28" s="168"/>
      <c r="D28" s="168"/>
    </row>
    <row r="29" spans="1:4" ht="15" x14ac:dyDescent="0.35">
      <c r="A29" s="270" t="s">
        <v>180</v>
      </c>
      <c r="B29" s="270"/>
      <c r="C29" s="270"/>
      <c r="D29" s="270"/>
    </row>
  </sheetData>
  <mergeCells count="7">
    <mergeCell ref="C6:D6"/>
    <mergeCell ref="A29:D29"/>
    <mergeCell ref="A4:D4"/>
    <mergeCell ref="A1:D1"/>
    <mergeCell ref="A2:D2"/>
    <mergeCell ref="A6:A7"/>
    <mergeCell ref="B6:B7"/>
  </mergeCells>
  <conditionalFormatting sqref="B25">
    <cfRule type="cellIs" dxfId="3" priority="2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0.59999389629810485"/>
  </sheetPr>
  <dimension ref="A1:F37"/>
  <sheetViews>
    <sheetView topLeftCell="A16" zoomScale="99" zoomScaleNormal="99" workbookViewId="0">
      <selection activeCell="I36" sqref="I36"/>
    </sheetView>
  </sheetViews>
  <sheetFormatPr defaultColWidth="9.109375" defaultRowHeight="15" x14ac:dyDescent="0.35"/>
  <cols>
    <col min="1" max="1" width="4.6640625" style="5" customWidth="1"/>
    <col min="2" max="2" width="39.109375" style="5" customWidth="1"/>
    <col min="3" max="3" width="12.44140625" style="5" customWidth="1"/>
    <col min="4" max="4" width="13.5546875" style="5" customWidth="1"/>
    <col min="5" max="5" width="11.44140625" style="5" customWidth="1"/>
    <col min="6" max="6" width="13.33203125" style="5" customWidth="1"/>
    <col min="7" max="16384" width="9.109375" style="5"/>
  </cols>
  <sheetData>
    <row r="1" spans="1:6" s="93" customFormat="1" ht="15" customHeight="1" x14ac:dyDescent="0.4">
      <c r="A1" s="225" t="s">
        <v>230</v>
      </c>
      <c r="B1" s="225"/>
      <c r="C1" s="225"/>
      <c r="D1" s="225"/>
      <c r="E1" s="225"/>
      <c r="F1" s="225"/>
    </row>
    <row r="2" spans="1:6" s="93" customFormat="1" ht="15" customHeight="1" x14ac:dyDescent="0.4">
      <c r="A2" s="273" t="s">
        <v>231</v>
      </c>
      <c r="B2" s="273"/>
      <c r="C2" s="273"/>
      <c r="D2" s="273"/>
      <c r="E2" s="273"/>
      <c r="F2" s="273"/>
    </row>
    <row r="3" spans="1:6" x14ac:dyDescent="0.35">
      <c r="E3" s="57"/>
      <c r="F3" s="6"/>
    </row>
    <row r="4" spans="1:6" s="19" customFormat="1" ht="43.95" customHeight="1" x14ac:dyDescent="0.35">
      <c r="A4" s="267" t="s">
        <v>243</v>
      </c>
      <c r="B4" s="267"/>
      <c r="C4" s="267"/>
      <c r="D4" s="267"/>
      <c r="E4" s="267"/>
      <c r="F4" s="267"/>
    </row>
    <row r="6" spans="1:6" ht="63.6" customHeight="1" x14ac:dyDescent="0.35">
      <c r="A6" s="262" t="s">
        <v>4</v>
      </c>
      <c r="B6" s="262" t="s">
        <v>99</v>
      </c>
      <c r="C6" s="263" t="s">
        <v>181</v>
      </c>
      <c r="D6" s="263"/>
      <c r="E6" s="274" t="s">
        <v>182</v>
      </c>
      <c r="F6" s="274"/>
    </row>
    <row r="7" spans="1:6" ht="13.95" customHeight="1" x14ac:dyDescent="0.35">
      <c r="A7" s="262"/>
      <c r="B7" s="262"/>
      <c r="C7" s="272" t="s">
        <v>101</v>
      </c>
      <c r="D7" s="277" t="s">
        <v>102</v>
      </c>
      <c r="E7" s="275" t="s">
        <v>101</v>
      </c>
      <c r="F7" s="276" t="s">
        <v>102</v>
      </c>
    </row>
    <row r="8" spans="1:6" ht="17.25" customHeight="1" x14ac:dyDescent="0.35">
      <c r="A8" s="262"/>
      <c r="B8" s="262"/>
      <c r="C8" s="272"/>
      <c r="D8" s="277"/>
      <c r="E8" s="275"/>
      <c r="F8" s="276"/>
    </row>
    <row r="9" spans="1:6" s="19" customFormat="1" ht="14.25" customHeight="1" x14ac:dyDescent="0.35">
      <c r="A9" s="1">
        <v>1</v>
      </c>
      <c r="B9" s="1">
        <v>2</v>
      </c>
      <c r="C9" s="2">
        <v>3</v>
      </c>
      <c r="D9" s="2">
        <v>4</v>
      </c>
      <c r="E9" s="3">
        <v>5</v>
      </c>
      <c r="F9" s="3">
        <v>6</v>
      </c>
    </row>
    <row r="10" spans="1:6" s="19" customFormat="1" x14ac:dyDescent="0.35">
      <c r="A10" s="7">
        <v>1</v>
      </c>
      <c r="B10" s="194" t="s">
        <v>72</v>
      </c>
      <c r="C10" s="58">
        <v>150</v>
      </c>
      <c r="D10" s="14"/>
      <c r="E10" s="14">
        <v>220.3</v>
      </c>
      <c r="F10" s="14"/>
    </row>
    <row r="11" spans="1:6" s="19" customFormat="1" x14ac:dyDescent="0.35">
      <c r="A11" s="7">
        <v>2</v>
      </c>
      <c r="B11" s="59" t="s">
        <v>73</v>
      </c>
      <c r="C11" s="58">
        <v>92</v>
      </c>
      <c r="D11" s="58">
        <v>36.6</v>
      </c>
      <c r="E11" s="58">
        <v>2.7</v>
      </c>
      <c r="F11" s="14"/>
    </row>
    <row r="12" spans="1:6" s="30" customFormat="1" x14ac:dyDescent="0.35">
      <c r="A12" s="7">
        <v>3</v>
      </c>
      <c r="B12" s="112" t="s">
        <v>74</v>
      </c>
      <c r="C12" s="58">
        <v>51</v>
      </c>
      <c r="D12" s="58">
        <v>21.5</v>
      </c>
      <c r="E12" s="58">
        <v>43</v>
      </c>
      <c r="F12" s="58"/>
    </row>
    <row r="13" spans="1:6" s="30" customFormat="1" x14ac:dyDescent="0.35">
      <c r="A13" s="7">
        <v>4</v>
      </c>
      <c r="B13" s="113" t="s">
        <v>75</v>
      </c>
      <c r="C13" s="58">
        <v>1379</v>
      </c>
      <c r="D13" s="58">
        <v>725</v>
      </c>
      <c r="E13" s="58">
        <v>55</v>
      </c>
      <c r="F13" s="58"/>
    </row>
    <row r="14" spans="1:6" s="30" customFormat="1" x14ac:dyDescent="0.35">
      <c r="A14" s="7">
        <v>5</v>
      </c>
      <c r="B14" s="114" t="s">
        <v>76</v>
      </c>
      <c r="C14" s="58">
        <v>9.5</v>
      </c>
      <c r="D14" s="58"/>
      <c r="E14" s="58">
        <v>2.7</v>
      </c>
      <c r="F14" s="58"/>
    </row>
    <row r="15" spans="1:6" s="30" customFormat="1" ht="30" customHeight="1" x14ac:dyDescent="0.35">
      <c r="A15" s="7">
        <v>6</v>
      </c>
      <c r="B15" s="147" t="s">
        <v>77</v>
      </c>
      <c r="C15" s="58">
        <v>3</v>
      </c>
      <c r="D15" s="58">
        <v>1.5</v>
      </c>
      <c r="E15" s="58"/>
      <c r="F15" s="58"/>
    </row>
    <row r="16" spans="1:6" s="30" customFormat="1" x14ac:dyDescent="0.35">
      <c r="A16" s="7">
        <v>7</v>
      </c>
      <c r="B16" s="115" t="s">
        <v>78</v>
      </c>
      <c r="C16" s="58">
        <v>5.9</v>
      </c>
      <c r="D16" s="58"/>
      <c r="E16" s="58">
        <v>5</v>
      </c>
      <c r="F16" s="58"/>
    </row>
    <row r="17" spans="1:6" s="30" customFormat="1" x14ac:dyDescent="0.35">
      <c r="A17" s="7">
        <v>8</v>
      </c>
      <c r="B17" s="115" t="s">
        <v>79</v>
      </c>
      <c r="C17" s="58">
        <v>8.5</v>
      </c>
      <c r="D17" s="58"/>
      <c r="E17" s="58">
        <v>1</v>
      </c>
      <c r="F17" s="58"/>
    </row>
    <row r="18" spans="1:6" s="30" customFormat="1" x14ac:dyDescent="0.35">
      <c r="A18" s="7">
        <v>9</v>
      </c>
      <c r="B18" s="112" t="s">
        <v>80</v>
      </c>
      <c r="C18" s="58">
        <v>50</v>
      </c>
      <c r="D18" s="58"/>
      <c r="E18" s="58">
        <v>24</v>
      </c>
      <c r="F18" s="58"/>
    </row>
    <row r="19" spans="1:6" s="30" customFormat="1" x14ac:dyDescent="0.35">
      <c r="A19" s="7">
        <v>10</v>
      </c>
      <c r="B19" s="114" t="s">
        <v>81</v>
      </c>
      <c r="C19" s="58">
        <v>27.3</v>
      </c>
      <c r="D19" s="58"/>
      <c r="E19" s="58"/>
      <c r="F19" s="58"/>
    </row>
    <row r="20" spans="1:6" s="30" customFormat="1" x14ac:dyDescent="0.35">
      <c r="A20" s="7">
        <v>11</v>
      </c>
      <c r="B20" s="117" t="s">
        <v>82</v>
      </c>
      <c r="C20" s="14">
        <v>43.7</v>
      </c>
      <c r="D20" s="14"/>
      <c r="E20" s="14">
        <v>1.8</v>
      </c>
      <c r="F20" s="14"/>
    </row>
    <row r="21" spans="1:6" s="30" customFormat="1" x14ac:dyDescent="0.35">
      <c r="A21" s="7">
        <v>12</v>
      </c>
      <c r="B21" s="114" t="s">
        <v>83</v>
      </c>
      <c r="C21" s="58">
        <v>63.9</v>
      </c>
      <c r="D21" s="58"/>
      <c r="E21" s="58">
        <v>3</v>
      </c>
      <c r="F21" s="58"/>
    </row>
    <row r="22" spans="1:6" s="30" customFormat="1" x14ac:dyDescent="0.35">
      <c r="A22" s="7">
        <v>13</v>
      </c>
      <c r="B22" s="114" t="s">
        <v>84</v>
      </c>
      <c r="C22" s="58">
        <v>96.8</v>
      </c>
      <c r="D22" s="58"/>
      <c r="E22" s="58">
        <v>1.3</v>
      </c>
      <c r="F22" s="58"/>
    </row>
    <row r="23" spans="1:6" s="30" customFormat="1" x14ac:dyDescent="0.35">
      <c r="A23" s="7">
        <v>14</v>
      </c>
      <c r="B23" s="115" t="s">
        <v>85</v>
      </c>
      <c r="C23" s="58">
        <v>80.3</v>
      </c>
      <c r="D23" s="58"/>
      <c r="E23" s="58">
        <v>1.7</v>
      </c>
      <c r="F23" s="58"/>
    </row>
    <row r="24" spans="1:6" s="30" customFormat="1" x14ac:dyDescent="0.35">
      <c r="A24" s="7">
        <v>15</v>
      </c>
      <c r="B24" s="115" t="s">
        <v>86</v>
      </c>
      <c r="C24" s="58">
        <v>66.900000000000006</v>
      </c>
      <c r="D24" s="58"/>
      <c r="E24" s="58">
        <v>4.0999999999999996</v>
      </c>
      <c r="F24" s="58"/>
    </row>
    <row r="25" spans="1:6" s="30" customFormat="1" x14ac:dyDescent="0.35">
      <c r="A25" s="7">
        <v>16</v>
      </c>
      <c r="B25" s="112" t="s">
        <v>87</v>
      </c>
      <c r="C25" s="58">
        <v>22.3</v>
      </c>
      <c r="D25" s="58"/>
      <c r="E25" s="58"/>
      <c r="F25" s="58"/>
    </row>
    <row r="26" spans="1:6" x14ac:dyDescent="0.35">
      <c r="A26" s="7">
        <v>17</v>
      </c>
      <c r="B26" s="115" t="s">
        <v>88</v>
      </c>
      <c r="C26" s="58">
        <v>79</v>
      </c>
      <c r="D26" s="58"/>
      <c r="E26" s="58"/>
      <c r="F26" s="58"/>
    </row>
    <row r="27" spans="1:6" s="30" customFormat="1" x14ac:dyDescent="0.35">
      <c r="A27" s="7">
        <v>18</v>
      </c>
      <c r="B27" s="113" t="s">
        <v>89</v>
      </c>
      <c r="C27" s="58">
        <v>41</v>
      </c>
      <c r="D27" s="58"/>
      <c r="E27" s="58"/>
      <c r="F27" s="58"/>
    </row>
    <row r="28" spans="1:6" s="30" customFormat="1" x14ac:dyDescent="0.35">
      <c r="A28" s="7">
        <v>19</v>
      </c>
      <c r="B28" s="113" t="s">
        <v>90</v>
      </c>
      <c r="C28" s="58">
        <v>30</v>
      </c>
      <c r="D28" s="58"/>
      <c r="E28" s="58"/>
      <c r="F28" s="58"/>
    </row>
    <row r="29" spans="1:6" s="30" customFormat="1" x14ac:dyDescent="0.35">
      <c r="A29" s="7">
        <v>20</v>
      </c>
      <c r="B29" s="113" t="s">
        <v>91</v>
      </c>
      <c r="C29" s="58">
        <v>43</v>
      </c>
      <c r="D29" s="58"/>
      <c r="E29" s="58"/>
      <c r="F29" s="58"/>
    </row>
    <row r="30" spans="1:6" s="30" customFormat="1" x14ac:dyDescent="0.35">
      <c r="A30" s="7">
        <v>21</v>
      </c>
      <c r="B30" s="113" t="s">
        <v>92</v>
      </c>
      <c r="C30" s="58">
        <v>80</v>
      </c>
      <c r="D30" s="58"/>
      <c r="E30" s="58"/>
      <c r="F30" s="58"/>
    </row>
    <row r="31" spans="1:6" s="30" customFormat="1" x14ac:dyDescent="0.35">
      <c r="A31" s="7">
        <v>22</v>
      </c>
      <c r="B31" s="112" t="s">
        <v>93</v>
      </c>
      <c r="C31" s="58">
        <v>42</v>
      </c>
      <c r="D31" s="58">
        <v>17.8</v>
      </c>
      <c r="E31" s="58"/>
      <c r="F31" s="58"/>
    </row>
    <row r="32" spans="1:6" s="30" customFormat="1" x14ac:dyDescent="0.35">
      <c r="A32" s="7">
        <v>23</v>
      </c>
      <c r="B32" s="118" t="s">
        <v>94</v>
      </c>
      <c r="C32" s="58">
        <v>6</v>
      </c>
      <c r="D32" s="58">
        <v>0.8</v>
      </c>
      <c r="E32" s="58"/>
      <c r="F32" s="58"/>
    </row>
    <row r="33" spans="1:6" s="30" customFormat="1" x14ac:dyDescent="0.35">
      <c r="A33" s="7">
        <v>24</v>
      </c>
      <c r="B33" s="113" t="s">
        <v>95</v>
      </c>
      <c r="C33" s="58">
        <v>195</v>
      </c>
      <c r="D33" s="58">
        <v>124</v>
      </c>
      <c r="E33" s="58"/>
      <c r="F33" s="58"/>
    </row>
    <row r="34" spans="1:6" s="30" customFormat="1" x14ac:dyDescent="0.35">
      <c r="A34" s="7">
        <v>25</v>
      </c>
      <c r="B34" s="113" t="s">
        <v>96</v>
      </c>
      <c r="C34" s="58">
        <v>36.6</v>
      </c>
      <c r="D34" s="58">
        <v>11.6</v>
      </c>
      <c r="E34" s="58"/>
      <c r="F34" s="58"/>
    </row>
    <row r="35" spans="1:6" x14ac:dyDescent="0.35">
      <c r="A35" s="7">
        <v>26</v>
      </c>
      <c r="B35" s="61" t="s">
        <v>114</v>
      </c>
      <c r="C35" s="46">
        <f t="shared" ref="C35:F35" si="0">SUM(C10:C34)</f>
        <v>2702.7000000000003</v>
      </c>
      <c r="D35" s="46">
        <f t="shared" si="0"/>
        <v>938.8</v>
      </c>
      <c r="E35" s="46">
        <f t="shared" si="0"/>
        <v>365.6</v>
      </c>
      <c r="F35" s="46">
        <f t="shared" si="0"/>
        <v>0</v>
      </c>
    </row>
    <row r="36" spans="1:6" ht="8.25" customHeight="1" x14ac:dyDescent="0.35">
      <c r="B36" s="231"/>
      <c r="C36" s="231"/>
      <c r="D36" s="231"/>
      <c r="E36" s="231"/>
      <c r="F36" s="231"/>
    </row>
    <row r="37" spans="1:6" ht="13.5" customHeight="1" x14ac:dyDescent="0.35">
      <c r="A37" s="231" t="s">
        <v>183</v>
      </c>
      <c r="B37" s="231"/>
      <c r="C37" s="231"/>
      <c r="D37" s="231"/>
      <c r="E37" s="231"/>
      <c r="F37" s="231"/>
    </row>
  </sheetData>
  <mergeCells count="13">
    <mergeCell ref="B36:F36"/>
    <mergeCell ref="A37:F37"/>
    <mergeCell ref="C6:D6"/>
    <mergeCell ref="E6:F6"/>
    <mergeCell ref="E7:E8"/>
    <mergeCell ref="F7:F8"/>
    <mergeCell ref="D7:D8"/>
    <mergeCell ref="B6:B8"/>
    <mergeCell ref="A4:F4"/>
    <mergeCell ref="A6:A8"/>
    <mergeCell ref="C7:C8"/>
    <mergeCell ref="A1:F1"/>
    <mergeCell ref="A2:F2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79998168889431442"/>
  </sheetPr>
  <dimension ref="A1:F17"/>
  <sheetViews>
    <sheetView zoomScale="96" zoomScaleNormal="96" workbookViewId="0">
      <selection activeCell="B11" sqref="B11"/>
    </sheetView>
  </sheetViews>
  <sheetFormatPr defaultColWidth="9.109375" defaultRowHeight="15" x14ac:dyDescent="0.35"/>
  <cols>
    <col min="1" max="1" width="4.88671875" style="5" customWidth="1"/>
    <col min="2" max="2" width="58.21875" style="5" customWidth="1"/>
    <col min="3" max="3" width="14.109375" style="5" customWidth="1"/>
    <col min="4" max="4" width="13.6640625" style="5" customWidth="1"/>
    <col min="5" max="16384" width="9.109375" style="5"/>
  </cols>
  <sheetData>
    <row r="1" spans="1:6" ht="17.399999999999999" customHeight="1" x14ac:dyDescent="0.4">
      <c r="A1" s="225" t="s">
        <v>234</v>
      </c>
      <c r="B1" s="225"/>
      <c r="C1" s="225"/>
      <c r="D1" s="225"/>
      <c r="E1" s="180"/>
      <c r="F1" s="180"/>
    </row>
    <row r="2" spans="1:6" ht="18" customHeight="1" x14ac:dyDescent="0.4">
      <c r="A2" s="225" t="s">
        <v>260</v>
      </c>
      <c r="B2" s="225"/>
      <c r="C2" s="225"/>
      <c r="D2" s="225"/>
    </row>
    <row r="3" spans="1:6" s="19" customFormat="1" x14ac:dyDescent="0.35">
      <c r="A3" s="5"/>
      <c r="B3" s="5"/>
      <c r="C3" s="5"/>
      <c r="D3" s="5"/>
    </row>
    <row r="4" spans="1:6" ht="37.200000000000003" customHeight="1" x14ac:dyDescent="0.35">
      <c r="A4" s="279" t="s">
        <v>244</v>
      </c>
      <c r="B4" s="279"/>
      <c r="C4" s="279"/>
      <c r="D4" s="279"/>
    </row>
    <row r="5" spans="1:6" ht="15.6" customHeight="1" x14ac:dyDescent="0.35"/>
    <row r="6" spans="1:6" ht="15" customHeight="1" x14ac:dyDescent="0.35">
      <c r="A6" s="248" t="s">
        <v>4</v>
      </c>
      <c r="B6" s="248" t="s">
        <v>99</v>
      </c>
      <c r="C6" s="263" t="s">
        <v>100</v>
      </c>
      <c r="D6" s="263"/>
    </row>
    <row r="7" spans="1:6" s="19" customFormat="1" ht="31.2" customHeight="1" x14ac:dyDescent="0.35">
      <c r="A7" s="250"/>
      <c r="B7" s="250"/>
      <c r="C7" s="149" t="s">
        <v>101</v>
      </c>
      <c r="D7" s="148" t="s">
        <v>102</v>
      </c>
    </row>
    <row r="8" spans="1:6" s="19" customFormat="1" x14ac:dyDescent="0.35">
      <c r="A8" s="1">
        <v>1</v>
      </c>
      <c r="B8" s="1">
        <v>2</v>
      </c>
      <c r="C8" s="3">
        <v>3</v>
      </c>
      <c r="D8" s="2">
        <v>4</v>
      </c>
    </row>
    <row r="9" spans="1:6" s="19" customFormat="1" x14ac:dyDescent="0.35">
      <c r="A9" s="1">
        <v>1</v>
      </c>
      <c r="B9" s="68" t="s">
        <v>184</v>
      </c>
      <c r="C9" s="9">
        <f>C10+C12</f>
        <v>2066.6</v>
      </c>
      <c r="D9" s="9">
        <f>D10+D12</f>
        <v>0</v>
      </c>
    </row>
    <row r="10" spans="1:6" s="19" customFormat="1" x14ac:dyDescent="0.35">
      <c r="A10" s="1">
        <v>2</v>
      </c>
      <c r="B10" s="211" t="s">
        <v>276</v>
      </c>
      <c r="C10" s="9">
        <f>C11</f>
        <v>950</v>
      </c>
      <c r="D10" s="2"/>
    </row>
    <row r="11" spans="1:6" x14ac:dyDescent="0.35">
      <c r="A11" s="1">
        <v>3</v>
      </c>
      <c r="B11" s="185" t="s">
        <v>273</v>
      </c>
      <c r="C11" s="14">
        <v>950</v>
      </c>
      <c r="D11" s="150">
        <v>0</v>
      </c>
    </row>
    <row r="12" spans="1:6" ht="30" x14ac:dyDescent="0.35">
      <c r="A12" s="1">
        <v>4</v>
      </c>
      <c r="B12" s="212" t="s">
        <v>274</v>
      </c>
      <c r="C12" s="46">
        <f>C13+C14</f>
        <v>1116.5999999999999</v>
      </c>
      <c r="D12" s="46">
        <f>D13+D14</f>
        <v>0</v>
      </c>
    </row>
    <row r="13" spans="1:6" x14ac:dyDescent="0.35">
      <c r="A13" s="1">
        <v>5</v>
      </c>
      <c r="B13" s="191" t="s">
        <v>275</v>
      </c>
      <c r="C13" s="14">
        <v>881.4</v>
      </c>
      <c r="D13" s="150"/>
    </row>
    <row r="14" spans="1:6" x14ac:dyDescent="0.35">
      <c r="A14" s="1">
        <v>6</v>
      </c>
      <c r="B14" s="192" t="s">
        <v>175</v>
      </c>
      <c r="C14" s="14">
        <v>235.2</v>
      </c>
      <c r="D14" s="150"/>
    </row>
    <row r="15" spans="1:6" x14ac:dyDescent="0.35">
      <c r="A15" s="1">
        <v>7</v>
      </c>
      <c r="B15" s="8" t="s">
        <v>114</v>
      </c>
      <c r="C15" s="46">
        <f>C9</f>
        <v>2066.6</v>
      </c>
      <c r="D15" s="46">
        <f>D9</f>
        <v>0</v>
      </c>
    </row>
    <row r="16" spans="1:6" x14ac:dyDescent="0.35">
      <c r="A16" s="19"/>
      <c r="B16" s="20"/>
      <c r="C16" s="64"/>
      <c r="D16" s="64"/>
    </row>
    <row r="17" spans="1:4" x14ac:dyDescent="0.35">
      <c r="A17" s="278" t="s">
        <v>185</v>
      </c>
      <c r="B17" s="278"/>
      <c r="C17" s="278"/>
      <c r="D17" s="278"/>
    </row>
  </sheetData>
  <mergeCells count="7">
    <mergeCell ref="A17:D17"/>
    <mergeCell ref="A1:D1"/>
    <mergeCell ref="A4:D4"/>
    <mergeCell ref="C6:D6"/>
    <mergeCell ref="A2:D2"/>
    <mergeCell ref="A6:A7"/>
    <mergeCell ref="B6:B7"/>
  </mergeCells>
  <pageMargins left="1.1811023622047245" right="0.39370078740157483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79998168889431442"/>
  </sheetPr>
  <dimension ref="A1:D19"/>
  <sheetViews>
    <sheetView zoomScale="94" zoomScaleNormal="94" workbookViewId="0">
      <selection activeCell="B18" sqref="B18"/>
    </sheetView>
  </sheetViews>
  <sheetFormatPr defaultColWidth="9.109375" defaultRowHeight="15" x14ac:dyDescent="0.35"/>
  <cols>
    <col min="1" max="1" width="4.88671875" style="5" customWidth="1"/>
    <col min="2" max="2" width="54.88671875" style="5" customWidth="1"/>
    <col min="3" max="3" width="14.33203125" style="5" customWidth="1"/>
    <col min="4" max="4" width="15.33203125" style="5" customWidth="1"/>
    <col min="5" max="16384" width="9.109375" style="5"/>
  </cols>
  <sheetData>
    <row r="1" spans="1:4" ht="15" customHeight="1" x14ac:dyDescent="0.4">
      <c r="A1" s="225" t="s">
        <v>232</v>
      </c>
      <c r="B1" s="225"/>
      <c r="C1" s="225"/>
      <c r="D1" s="225"/>
    </row>
    <row r="2" spans="1:4" ht="20.25" customHeight="1" x14ac:dyDescent="0.4">
      <c r="A2" s="225" t="s">
        <v>233</v>
      </c>
      <c r="B2" s="225"/>
      <c r="C2" s="225"/>
      <c r="D2" s="225"/>
    </row>
    <row r="3" spans="1:4" s="19" customFormat="1" x14ac:dyDescent="0.35">
      <c r="A3" s="231"/>
      <c r="B3" s="231"/>
      <c r="C3" s="231"/>
      <c r="D3" s="231"/>
    </row>
    <row r="4" spans="1:4" ht="36.6" customHeight="1" x14ac:dyDescent="0.35">
      <c r="A4" s="279" t="s">
        <v>245</v>
      </c>
      <c r="B4" s="279"/>
      <c r="C4" s="279"/>
      <c r="D4" s="279"/>
    </row>
    <row r="5" spans="1:4" ht="14.4" customHeight="1" x14ac:dyDescent="0.35">
      <c r="A5" s="155"/>
      <c r="B5" s="155"/>
      <c r="C5" s="155"/>
      <c r="D5" s="155"/>
    </row>
    <row r="6" spans="1:4" ht="36.6" customHeight="1" x14ac:dyDescent="0.35">
      <c r="A6" s="262" t="s">
        <v>4</v>
      </c>
      <c r="B6" s="262" t="s">
        <v>99</v>
      </c>
      <c r="C6" s="263" t="s">
        <v>100</v>
      </c>
      <c r="D6" s="263"/>
    </row>
    <row r="7" spans="1:4" ht="36.6" customHeight="1" x14ac:dyDescent="0.35">
      <c r="A7" s="262"/>
      <c r="B7" s="262"/>
      <c r="C7" s="149" t="s">
        <v>101</v>
      </c>
      <c r="D7" s="157" t="s">
        <v>102</v>
      </c>
    </row>
    <row r="8" spans="1:4" s="19" customFormat="1" x14ac:dyDescent="0.35">
      <c r="A8" s="1">
        <v>1</v>
      </c>
      <c r="B8" s="62">
        <v>2</v>
      </c>
      <c r="C8" s="3">
        <v>3</v>
      </c>
      <c r="D8" s="2">
        <v>4</v>
      </c>
    </row>
    <row r="9" spans="1:4" s="19" customFormat="1" x14ac:dyDescent="0.35">
      <c r="A9" s="7">
        <v>1</v>
      </c>
      <c r="B9" s="119" t="s">
        <v>184</v>
      </c>
      <c r="C9" s="9">
        <f>C10+C13+C12+C11</f>
        <v>3120.3</v>
      </c>
      <c r="D9" s="9">
        <f>D10</f>
        <v>0</v>
      </c>
    </row>
    <row r="10" spans="1:4" s="19" customFormat="1" x14ac:dyDescent="0.35">
      <c r="A10" s="7">
        <v>2</v>
      </c>
      <c r="B10" s="90" t="s">
        <v>266</v>
      </c>
      <c r="C10" s="12">
        <v>985</v>
      </c>
      <c r="D10" s="63"/>
    </row>
    <row r="11" spans="1:4" s="19" customFormat="1" x14ac:dyDescent="0.35">
      <c r="A11" s="7">
        <v>3</v>
      </c>
      <c r="B11" s="185" t="s">
        <v>273</v>
      </c>
      <c r="C11" s="12">
        <v>743.9</v>
      </c>
      <c r="D11" s="63"/>
    </row>
    <row r="12" spans="1:4" s="19" customFormat="1" x14ac:dyDescent="0.35">
      <c r="A12" s="7">
        <v>4</v>
      </c>
      <c r="B12" s="80" t="s">
        <v>271</v>
      </c>
      <c r="C12" s="14">
        <v>991.4</v>
      </c>
      <c r="D12" s="63"/>
    </row>
    <row r="13" spans="1:4" s="19" customFormat="1" x14ac:dyDescent="0.35">
      <c r="A13" s="7">
        <v>5</v>
      </c>
      <c r="B13" s="85" t="s">
        <v>272</v>
      </c>
      <c r="C13" s="12">
        <v>400</v>
      </c>
      <c r="D13" s="63"/>
    </row>
    <row r="14" spans="1:4" x14ac:dyDescent="0.35">
      <c r="A14" s="7">
        <v>6</v>
      </c>
      <c r="B14" s="61" t="s">
        <v>114</v>
      </c>
      <c r="C14" s="9">
        <f>C9</f>
        <v>3120.3</v>
      </c>
      <c r="D14" s="9">
        <f>D9</f>
        <v>0</v>
      </c>
    </row>
    <row r="15" spans="1:4" x14ac:dyDescent="0.35">
      <c r="A15" s="19"/>
      <c r="B15" s="20"/>
      <c r="C15" s="64"/>
      <c r="D15" s="64"/>
    </row>
    <row r="16" spans="1:4" x14ac:dyDescent="0.35">
      <c r="A16" s="268" t="s">
        <v>180</v>
      </c>
      <c r="B16" s="268"/>
      <c r="C16" s="268"/>
      <c r="D16" s="268"/>
    </row>
    <row r="18" spans="3:3" x14ac:dyDescent="0.35">
      <c r="C18" s="21"/>
    </row>
    <row r="19" spans="3:3" x14ac:dyDescent="0.35">
      <c r="C19" s="21"/>
    </row>
  </sheetData>
  <mergeCells count="8">
    <mergeCell ref="A1:D1"/>
    <mergeCell ref="A3:D3"/>
    <mergeCell ref="A2:D2"/>
    <mergeCell ref="A16:D16"/>
    <mergeCell ref="A4:D4"/>
    <mergeCell ref="A6:A7"/>
    <mergeCell ref="B6:B7"/>
    <mergeCell ref="C6:D6"/>
  </mergeCells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79998168889431442"/>
  </sheetPr>
  <dimension ref="A1:D68"/>
  <sheetViews>
    <sheetView topLeftCell="A33" zoomScale="99" zoomScaleNormal="99" workbookViewId="0">
      <selection activeCell="J57" sqref="J57"/>
    </sheetView>
  </sheetViews>
  <sheetFormatPr defaultColWidth="9.109375" defaultRowHeight="15" x14ac:dyDescent="0.35"/>
  <cols>
    <col min="1" max="1" width="5.5546875" style="65" customWidth="1"/>
    <col min="2" max="2" width="55" style="65" customWidth="1"/>
    <col min="3" max="3" width="15.5546875" style="65" customWidth="1"/>
    <col min="4" max="4" width="15.6640625" style="65" customWidth="1"/>
    <col min="5" max="16384" width="9.109375" style="65"/>
  </cols>
  <sheetData>
    <row r="1" spans="1:4" ht="17.399999999999999" customHeight="1" x14ac:dyDescent="0.4">
      <c r="A1" s="225" t="s">
        <v>234</v>
      </c>
      <c r="B1" s="225"/>
      <c r="C1" s="225"/>
      <c r="D1" s="225"/>
    </row>
    <row r="2" spans="1:4" ht="17.399999999999999" customHeight="1" x14ac:dyDescent="0.4">
      <c r="A2" s="225" t="s">
        <v>235</v>
      </c>
      <c r="B2" s="225"/>
      <c r="C2" s="225"/>
      <c r="D2" s="225"/>
    </row>
    <row r="3" spans="1:4" ht="14.4" customHeight="1" x14ac:dyDescent="0.35">
      <c r="A3" s="280"/>
      <c r="B3" s="280"/>
      <c r="C3" s="280"/>
      <c r="D3" s="280"/>
    </row>
    <row r="4" spans="1:4" s="66" customFormat="1" ht="54" customHeight="1" x14ac:dyDescent="0.35">
      <c r="A4" s="267" t="s">
        <v>246</v>
      </c>
      <c r="B4" s="267"/>
      <c r="C4" s="267"/>
      <c r="D4" s="267"/>
    </row>
    <row r="5" spans="1:4" s="66" customFormat="1" ht="12.6" customHeight="1" x14ac:dyDescent="0.35">
      <c r="A5" s="158"/>
      <c r="B5" s="158"/>
      <c r="C5" s="158"/>
      <c r="D5" s="158"/>
    </row>
    <row r="6" spans="1:4" s="66" customFormat="1" x14ac:dyDescent="0.35">
      <c r="A6" s="262" t="s">
        <v>4</v>
      </c>
      <c r="B6" s="262" t="s">
        <v>99</v>
      </c>
      <c r="C6" s="263" t="s">
        <v>100</v>
      </c>
      <c r="D6" s="263"/>
    </row>
    <row r="7" spans="1:4" s="66" customFormat="1" ht="54" customHeight="1" x14ac:dyDescent="0.35">
      <c r="A7" s="262"/>
      <c r="B7" s="262"/>
      <c r="C7" s="149" t="s">
        <v>101</v>
      </c>
      <c r="D7" s="157" t="s">
        <v>102</v>
      </c>
    </row>
    <row r="8" spans="1:4" s="66" customFormat="1" ht="15" customHeight="1" x14ac:dyDescent="0.35">
      <c r="A8" s="29">
        <v>1</v>
      </c>
      <c r="B8" s="29">
        <v>2</v>
      </c>
      <c r="C8" s="33">
        <v>3</v>
      </c>
      <c r="D8" s="67">
        <v>4</v>
      </c>
    </row>
    <row r="9" spans="1:4" s="66" customFormat="1" x14ac:dyDescent="0.35">
      <c r="A9" s="29">
        <v>1</v>
      </c>
      <c r="B9" s="68" t="s">
        <v>115</v>
      </c>
      <c r="C9" s="69">
        <f>C10+C11+C12+C13+C14+C15+C16+C17+C18+C19</f>
        <v>2776.8980000000006</v>
      </c>
      <c r="D9" s="69">
        <f>D10+D11+D12+D13+D14+D15+D16+D17+D18+D19</f>
        <v>0</v>
      </c>
    </row>
    <row r="10" spans="1:4" s="66" customFormat="1" x14ac:dyDescent="0.35">
      <c r="A10" s="29">
        <v>2</v>
      </c>
      <c r="B10" s="80" t="s">
        <v>186</v>
      </c>
      <c r="C10" s="70">
        <v>0.13100000000000001</v>
      </c>
      <c r="D10" s="70"/>
    </row>
    <row r="11" spans="1:4" s="66" customFormat="1" x14ac:dyDescent="0.35">
      <c r="A11" s="29">
        <v>3</v>
      </c>
      <c r="B11" s="120" t="s">
        <v>187</v>
      </c>
      <c r="C11" s="70">
        <v>28.449000000000002</v>
      </c>
      <c r="D11" s="73"/>
    </row>
    <row r="12" spans="1:4" s="66" customFormat="1" x14ac:dyDescent="0.35">
      <c r="A12" s="29">
        <v>4</v>
      </c>
      <c r="B12" s="80" t="s">
        <v>188</v>
      </c>
      <c r="C12" s="207">
        <v>212.62799999999999</v>
      </c>
      <c r="D12" s="73"/>
    </row>
    <row r="13" spans="1:4" s="66" customFormat="1" x14ac:dyDescent="0.35">
      <c r="A13" s="29">
        <v>5</v>
      </c>
      <c r="B13" s="80" t="s">
        <v>189</v>
      </c>
      <c r="C13" s="207">
        <v>156.77699999999999</v>
      </c>
      <c r="D13" s="73"/>
    </row>
    <row r="14" spans="1:4" s="66" customFormat="1" x14ac:dyDescent="0.35">
      <c r="A14" s="29">
        <v>6</v>
      </c>
      <c r="B14" s="80" t="s">
        <v>190</v>
      </c>
      <c r="C14" s="207">
        <v>30.701000000000001</v>
      </c>
      <c r="D14" s="79"/>
    </row>
    <row r="15" spans="1:4" s="66" customFormat="1" x14ac:dyDescent="0.35">
      <c r="A15" s="29">
        <v>7</v>
      </c>
      <c r="B15" s="80" t="s">
        <v>191</v>
      </c>
      <c r="C15" s="207">
        <v>796.88</v>
      </c>
      <c r="D15" s="73"/>
    </row>
    <row r="16" spans="1:4" s="66" customFormat="1" x14ac:dyDescent="0.35">
      <c r="A16" s="29">
        <v>8</v>
      </c>
      <c r="B16" s="80" t="s">
        <v>192</v>
      </c>
      <c r="C16" s="207">
        <v>404.11200000000002</v>
      </c>
      <c r="D16" s="70"/>
    </row>
    <row r="17" spans="1:4" s="66" customFormat="1" x14ac:dyDescent="0.35">
      <c r="A17" s="29">
        <v>9</v>
      </c>
      <c r="B17" s="80" t="s">
        <v>193</v>
      </c>
      <c r="C17" s="207">
        <v>716.78800000000001</v>
      </c>
      <c r="D17" s="70"/>
    </row>
    <row r="18" spans="1:4" s="66" customFormat="1" x14ac:dyDescent="0.35">
      <c r="A18" s="29">
        <v>10</v>
      </c>
      <c r="B18" s="80" t="s">
        <v>258</v>
      </c>
      <c r="C18" s="207">
        <v>51.741999999999997</v>
      </c>
      <c r="D18" s="70"/>
    </row>
    <row r="19" spans="1:4" s="66" customFormat="1" x14ac:dyDescent="0.35">
      <c r="A19" s="29">
        <v>11</v>
      </c>
      <c r="B19" s="80" t="s">
        <v>278</v>
      </c>
      <c r="C19" s="207">
        <v>378.69</v>
      </c>
      <c r="D19" s="70"/>
    </row>
    <row r="20" spans="1:4" s="66" customFormat="1" x14ac:dyDescent="0.35">
      <c r="A20" s="29">
        <v>12</v>
      </c>
      <c r="B20" s="71" t="s">
        <v>194</v>
      </c>
      <c r="C20" s="72">
        <f>C21</f>
        <v>148.03700000000001</v>
      </c>
      <c r="D20" s="72">
        <f>D21</f>
        <v>15.028</v>
      </c>
    </row>
    <row r="21" spans="1:4" s="66" customFormat="1" x14ac:dyDescent="0.35">
      <c r="A21" s="29">
        <v>13</v>
      </c>
      <c r="B21" s="80" t="s">
        <v>186</v>
      </c>
      <c r="C21" s="70">
        <v>148.03700000000001</v>
      </c>
      <c r="D21" s="70">
        <v>15.028</v>
      </c>
    </row>
    <row r="22" spans="1:4" s="66" customFormat="1" x14ac:dyDescent="0.35">
      <c r="A22" s="29">
        <v>14</v>
      </c>
      <c r="B22" s="84" t="s">
        <v>195</v>
      </c>
      <c r="C22" s="72">
        <f>C23+C24</f>
        <v>15.731</v>
      </c>
      <c r="D22" s="72"/>
    </row>
    <row r="23" spans="1:4" s="66" customFormat="1" x14ac:dyDescent="0.35">
      <c r="A23" s="29">
        <v>15</v>
      </c>
      <c r="B23" s="80" t="s">
        <v>186</v>
      </c>
      <c r="C23" s="70">
        <v>15.708</v>
      </c>
      <c r="D23" s="70"/>
    </row>
    <row r="24" spans="1:4" s="66" customFormat="1" x14ac:dyDescent="0.35">
      <c r="A24" s="29">
        <v>16</v>
      </c>
      <c r="B24" s="120" t="s">
        <v>187</v>
      </c>
      <c r="C24" s="70">
        <v>2.3E-2</v>
      </c>
      <c r="D24" s="70"/>
    </row>
    <row r="25" spans="1:4" s="66" customFormat="1" x14ac:dyDescent="0.35">
      <c r="A25" s="29">
        <v>17</v>
      </c>
      <c r="B25" s="68" t="s">
        <v>196</v>
      </c>
      <c r="C25" s="69">
        <f>C26</f>
        <v>16.466999999999999</v>
      </c>
      <c r="D25" s="69">
        <f>D26</f>
        <v>1.4</v>
      </c>
    </row>
    <row r="26" spans="1:4" s="66" customFormat="1" x14ac:dyDescent="0.35">
      <c r="A26" s="29">
        <v>18</v>
      </c>
      <c r="B26" s="80" t="s">
        <v>186</v>
      </c>
      <c r="C26" s="70">
        <v>16.466999999999999</v>
      </c>
      <c r="D26" s="70">
        <v>1.4</v>
      </c>
    </row>
    <row r="27" spans="1:4" s="66" customFormat="1" x14ac:dyDescent="0.35">
      <c r="A27" s="29">
        <v>19</v>
      </c>
      <c r="B27" s="17" t="s">
        <v>197</v>
      </c>
      <c r="C27" s="69">
        <f>C28+C29+C30</f>
        <v>29.480999999999998</v>
      </c>
      <c r="D27" s="74"/>
    </row>
    <row r="28" spans="1:4" s="66" customFormat="1" x14ac:dyDescent="0.35">
      <c r="A28" s="29">
        <v>20</v>
      </c>
      <c r="B28" s="80" t="s">
        <v>186</v>
      </c>
      <c r="C28" s="70">
        <v>2.964</v>
      </c>
      <c r="D28" s="76"/>
    </row>
    <row r="29" spans="1:4" s="66" customFormat="1" x14ac:dyDescent="0.35">
      <c r="A29" s="29">
        <v>21</v>
      </c>
      <c r="B29" s="120" t="s">
        <v>187</v>
      </c>
      <c r="C29" s="70">
        <v>0.23300000000000001</v>
      </c>
      <c r="D29" s="76"/>
    </row>
    <row r="30" spans="1:4" s="66" customFormat="1" x14ac:dyDescent="0.35">
      <c r="A30" s="29">
        <v>22</v>
      </c>
      <c r="B30" s="80" t="s">
        <v>192</v>
      </c>
      <c r="C30" s="70">
        <v>26.283999999999999</v>
      </c>
      <c r="D30" s="76"/>
    </row>
    <row r="31" spans="1:4" s="66" customFormat="1" ht="30" x14ac:dyDescent="0.35">
      <c r="A31" s="29">
        <v>23</v>
      </c>
      <c r="B31" s="17" t="s">
        <v>138</v>
      </c>
      <c r="C31" s="69">
        <f>C32</f>
        <v>2.85</v>
      </c>
      <c r="D31" s="69">
        <f>D32</f>
        <v>2.81</v>
      </c>
    </row>
    <row r="32" spans="1:4" s="66" customFormat="1" x14ac:dyDescent="0.35">
      <c r="A32" s="29">
        <v>24</v>
      </c>
      <c r="B32" s="80" t="s">
        <v>186</v>
      </c>
      <c r="C32" s="70">
        <v>2.85</v>
      </c>
      <c r="D32" s="73">
        <v>2.81</v>
      </c>
    </row>
    <row r="33" spans="1:4" s="66" customFormat="1" x14ac:dyDescent="0.35">
      <c r="A33" s="29">
        <v>25</v>
      </c>
      <c r="B33" s="84" t="s">
        <v>198</v>
      </c>
      <c r="C33" s="69">
        <f>C34+C35</f>
        <v>1.466</v>
      </c>
      <c r="D33" s="73"/>
    </row>
    <row r="34" spans="1:4" s="66" customFormat="1" x14ac:dyDescent="0.35">
      <c r="A34" s="29">
        <v>26</v>
      </c>
      <c r="B34" s="80" t="s">
        <v>186</v>
      </c>
      <c r="C34" s="70">
        <v>0.60499999999999998</v>
      </c>
      <c r="D34" s="73"/>
    </row>
    <row r="35" spans="1:4" s="66" customFormat="1" x14ac:dyDescent="0.35">
      <c r="A35" s="29">
        <v>27</v>
      </c>
      <c r="B35" s="120" t="s">
        <v>187</v>
      </c>
      <c r="C35" s="70">
        <v>0.86099999999999999</v>
      </c>
      <c r="D35" s="73"/>
    </row>
    <row r="36" spans="1:4" s="66" customFormat="1" x14ac:dyDescent="0.35">
      <c r="A36" s="29">
        <v>28</v>
      </c>
      <c r="B36" s="68" t="s">
        <v>199</v>
      </c>
      <c r="C36" s="69">
        <f>C37+C38</f>
        <v>1.5860000000000001</v>
      </c>
      <c r="D36" s="69">
        <f>D37+D38</f>
        <v>0</v>
      </c>
    </row>
    <row r="37" spans="1:4" s="66" customFormat="1" x14ac:dyDescent="0.35">
      <c r="A37" s="29">
        <v>29</v>
      </c>
      <c r="B37" s="80" t="s">
        <v>186</v>
      </c>
      <c r="C37" s="70">
        <v>0.32600000000000001</v>
      </c>
      <c r="D37" s="73"/>
    </row>
    <row r="38" spans="1:4" s="66" customFormat="1" x14ac:dyDescent="0.35">
      <c r="A38" s="29">
        <v>30</v>
      </c>
      <c r="B38" s="120" t="s">
        <v>187</v>
      </c>
      <c r="C38" s="70">
        <v>1.26</v>
      </c>
      <c r="D38" s="73"/>
    </row>
    <row r="39" spans="1:4" s="66" customFormat="1" x14ac:dyDescent="0.35">
      <c r="A39" s="29">
        <v>31</v>
      </c>
      <c r="B39" s="75" t="s">
        <v>200</v>
      </c>
      <c r="C39" s="69">
        <f>C40</f>
        <v>0.51900000000000002</v>
      </c>
      <c r="D39" s="72"/>
    </row>
    <row r="40" spans="1:4" s="66" customFormat="1" x14ac:dyDescent="0.35">
      <c r="A40" s="29">
        <v>32</v>
      </c>
      <c r="B40" s="80" t="s">
        <v>186</v>
      </c>
      <c r="C40" s="70">
        <v>0.51900000000000002</v>
      </c>
      <c r="D40" s="73"/>
    </row>
    <row r="41" spans="1:4" s="66" customFormat="1" x14ac:dyDescent="0.35">
      <c r="A41" s="29">
        <v>33</v>
      </c>
      <c r="B41" s="75" t="s">
        <v>201</v>
      </c>
      <c r="C41" s="69">
        <f>C42</f>
        <v>0.05</v>
      </c>
      <c r="D41" s="72"/>
    </row>
    <row r="42" spans="1:4" s="66" customFormat="1" x14ac:dyDescent="0.35">
      <c r="A42" s="29">
        <v>34</v>
      </c>
      <c r="B42" s="80" t="s">
        <v>186</v>
      </c>
      <c r="C42" s="70">
        <v>0.05</v>
      </c>
      <c r="D42" s="73"/>
    </row>
    <row r="43" spans="1:4" s="66" customFormat="1" x14ac:dyDescent="0.35">
      <c r="A43" s="29">
        <v>35</v>
      </c>
      <c r="B43" s="75" t="s">
        <v>202</v>
      </c>
      <c r="C43" s="69">
        <f>C44</f>
        <v>0.31</v>
      </c>
      <c r="D43" s="72"/>
    </row>
    <row r="44" spans="1:4" s="66" customFormat="1" x14ac:dyDescent="0.35">
      <c r="A44" s="29">
        <v>36</v>
      </c>
      <c r="B44" s="80" t="s">
        <v>186</v>
      </c>
      <c r="C44" s="70">
        <v>0.31</v>
      </c>
      <c r="D44" s="73"/>
    </row>
    <row r="45" spans="1:4" s="66" customFormat="1" x14ac:dyDescent="0.35">
      <c r="A45" s="29">
        <v>37</v>
      </c>
      <c r="B45" s="75" t="s">
        <v>203</v>
      </c>
      <c r="C45" s="69">
        <f>C46</f>
        <v>0.89700000000000002</v>
      </c>
      <c r="D45" s="72"/>
    </row>
    <row r="46" spans="1:4" s="66" customFormat="1" x14ac:dyDescent="0.35">
      <c r="A46" s="29">
        <v>38</v>
      </c>
      <c r="B46" s="80" t="s">
        <v>186</v>
      </c>
      <c r="C46" s="70">
        <v>0.89700000000000002</v>
      </c>
      <c r="D46" s="73"/>
    </row>
    <row r="47" spans="1:4" s="66" customFormat="1" x14ac:dyDescent="0.35">
      <c r="A47" s="29">
        <v>39</v>
      </c>
      <c r="B47" s="75" t="s">
        <v>149</v>
      </c>
      <c r="C47" s="69">
        <f>C48+C49</f>
        <v>2.0640000000000001</v>
      </c>
      <c r="D47" s="69">
        <f>D48+D49</f>
        <v>0</v>
      </c>
    </row>
    <row r="48" spans="1:4" s="66" customFormat="1" x14ac:dyDescent="0.35">
      <c r="A48" s="29">
        <v>40</v>
      </c>
      <c r="B48" s="80" t="s">
        <v>186</v>
      </c>
      <c r="C48" s="70">
        <v>1.921</v>
      </c>
      <c r="D48" s="73"/>
    </row>
    <row r="49" spans="1:4" s="66" customFormat="1" x14ac:dyDescent="0.35">
      <c r="A49" s="29">
        <v>41</v>
      </c>
      <c r="B49" s="120" t="s">
        <v>187</v>
      </c>
      <c r="C49" s="70">
        <v>0.14299999999999999</v>
      </c>
      <c r="D49" s="73"/>
    </row>
    <row r="50" spans="1:4" s="66" customFormat="1" x14ac:dyDescent="0.35">
      <c r="A50" s="29">
        <v>42</v>
      </c>
      <c r="B50" s="75" t="s">
        <v>204</v>
      </c>
      <c r="C50" s="69">
        <f>C51+C52</f>
        <v>1.954</v>
      </c>
      <c r="D50" s="72"/>
    </row>
    <row r="51" spans="1:4" s="66" customFormat="1" x14ac:dyDescent="0.35">
      <c r="A51" s="29">
        <v>43</v>
      </c>
      <c r="B51" s="80" t="s">
        <v>186</v>
      </c>
      <c r="C51" s="70">
        <v>1.875</v>
      </c>
      <c r="D51" s="73"/>
    </row>
    <row r="52" spans="1:4" s="66" customFormat="1" x14ac:dyDescent="0.35">
      <c r="A52" s="29">
        <v>44</v>
      </c>
      <c r="B52" s="120" t="s">
        <v>187</v>
      </c>
      <c r="C52" s="70">
        <v>7.9000000000000001E-2</v>
      </c>
      <c r="D52" s="73"/>
    </row>
    <row r="53" spans="1:4" s="66" customFormat="1" x14ac:dyDescent="0.35">
      <c r="A53" s="29">
        <v>45</v>
      </c>
      <c r="B53" s="84" t="s">
        <v>205</v>
      </c>
      <c r="C53" s="69">
        <f>C54</f>
        <v>2.0049999999999999</v>
      </c>
      <c r="D53" s="72"/>
    </row>
    <row r="54" spans="1:4" s="66" customFormat="1" x14ac:dyDescent="0.35">
      <c r="A54" s="29">
        <v>46</v>
      </c>
      <c r="B54" s="80" t="s">
        <v>186</v>
      </c>
      <c r="C54" s="70">
        <v>2.0049999999999999</v>
      </c>
      <c r="D54" s="73"/>
    </row>
    <row r="55" spans="1:4" s="66" customFormat="1" x14ac:dyDescent="0.35">
      <c r="A55" s="29">
        <v>47</v>
      </c>
      <c r="B55" s="17" t="s">
        <v>206</v>
      </c>
      <c r="C55" s="69">
        <f>C56</f>
        <v>2.5190000000000001</v>
      </c>
      <c r="D55" s="72"/>
    </row>
    <row r="56" spans="1:4" s="66" customFormat="1" x14ac:dyDescent="0.35">
      <c r="A56" s="29">
        <v>48</v>
      </c>
      <c r="B56" s="80" t="s">
        <v>186</v>
      </c>
      <c r="C56" s="70">
        <v>2.5190000000000001</v>
      </c>
      <c r="D56" s="73"/>
    </row>
    <row r="57" spans="1:4" s="66" customFormat="1" x14ac:dyDescent="0.35">
      <c r="A57" s="29">
        <v>49</v>
      </c>
      <c r="B57" s="17" t="s">
        <v>207</v>
      </c>
      <c r="C57" s="69">
        <f>C58</f>
        <v>1.722</v>
      </c>
      <c r="D57" s="78"/>
    </row>
    <row r="58" spans="1:4" s="66" customFormat="1" x14ac:dyDescent="0.35">
      <c r="A58" s="29">
        <v>50</v>
      </c>
      <c r="B58" s="80" t="s">
        <v>186</v>
      </c>
      <c r="C58" s="70">
        <v>1.722</v>
      </c>
      <c r="D58" s="77"/>
    </row>
    <row r="59" spans="1:4" s="66" customFormat="1" x14ac:dyDescent="0.35">
      <c r="A59" s="29">
        <v>51</v>
      </c>
      <c r="B59" s="68" t="s">
        <v>256</v>
      </c>
      <c r="C59" s="69">
        <f>C60</f>
        <v>0.43099999999999999</v>
      </c>
      <c r="D59" s="77"/>
    </row>
    <row r="60" spans="1:4" s="66" customFormat="1" x14ac:dyDescent="0.35">
      <c r="A60" s="29">
        <v>52</v>
      </c>
      <c r="B60" s="80" t="s">
        <v>186</v>
      </c>
      <c r="C60" s="70">
        <v>0.43099999999999999</v>
      </c>
      <c r="D60" s="77"/>
    </row>
    <row r="61" spans="1:4" s="66" customFormat="1" x14ac:dyDescent="0.35">
      <c r="A61" s="29">
        <v>53</v>
      </c>
      <c r="B61" s="17" t="s">
        <v>208</v>
      </c>
      <c r="C61" s="69">
        <f>C62</f>
        <v>1.7809999999999999</v>
      </c>
      <c r="D61" s="72"/>
    </row>
    <row r="62" spans="1:4" s="66" customFormat="1" x14ac:dyDescent="0.35">
      <c r="A62" s="29">
        <v>54</v>
      </c>
      <c r="B62" s="80" t="s">
        <v>186</v>
      </c>
      <c r="C62" s="70">
        <v>1.7809999999999999</v>
      </c>
      <c r="D62" s="73"/>
    </row>
    <row r="63" spans="1:4" s="66" customFormat="1" x14ac:dyDescent="0.35">
      <c r="A63" s="29">
        <v>55</v>
      </c>
      <c r="B63" s="17" t="s">
        <v>140</v>
      </c>
      <c r="C63" s="69">
        <f>C64</f>
        <v>4.3419999999999996</v>
      </c>
      <c r="D63" s="69">
        <f>D64</f>
        <v>1.1819999999999999</v>
      </c>
    </row>
    <row r="64" spans="1:4" s="66" customFormat="1" x14ac:dyDescent="0.35">
      <c r="A64" s="29">
        <v>56</v>
      </c>
      <c r="B64" s="80" t="s">
        <v>186</v>
      </c>
      <c r="C64" s="70">
        <v>4.3419999999999996</v>
      </c>
      <c r="D64" s="73">
        <v>1.1819999999999999</v>
      </c>
    </row>
    <row r="65" spans="1:4" x14ac:dyDescent="0.35">
      <c r="A65" s="29">
        <v>57</v>
      </c>
      <c r="B65" s="17" t="s">
        <v>209</v>
      </c>
      <c r="C65" s="74">
        <f>C9+C20+C22+C25+C27+C31+C33+C36+C39+C41+C43+C45+C47+C50+C53+C55+C57+C61+C63+C59</f>
        <v>3011.1100000000006</v>
      </c>
      <c r="D65" s="69">
        <f>D9+D20+D22+D25+D27+D31+D33+D36+D39+D41+D43+D45+D47+D50+D53+D55+D57+D61+D63</f>
        <v>20.419999999999998</v>
      </c>
    </row>
    <row r="66" spans="1:4" ht="13.95" customHeight="1" x14ac:dyDescent="0.35">
      <c r="A66" s="66"/>
      <c r="B66" s="81"/>
      <c r="C66" s="206"/>
      <c r="D66" s="82"/>
    </row>
    <row r="67" spans="1:4" ht="13.95" customHeight="1" x14ac:dyDescent="0.35">
      <c r="A67" s="278" t="s">
        <v>185</v>
      </c>
      <c r="B67" s="278"/>
      <c r="C67" s="278"/>
      <c r="D67" s="278"/>
    </row>
    <row r="68" spans="1:4" x14ac:dyDescent="0.35">
      <c r="C68" s="170"/>
    </row>
  </sheetData>
  <mergeCells count="8">
    <mergeCell ref="A67:D67"/>
    <mergeCell ref="A3:D3"/>
    <mergeCell ref="A1:D1"/>
    <mergeCell ref="A2:D2"/>
    <mergeCell ref="A4:D4"/>
    <mergeCell ref="A6:A7"/>
    <mergeCell ref="B6:B7"/>
    <mergeCell ref="C6:D6"/>
  </mergeCells>
  <conditionalFormatting sqref="B53">
    <cfRule type="cellIs" dxfId="2" priority="4" stopIfTrue="1" operator="equal">
      <formula>0</formula>
    </cfRule>
  </conditionalFormatting>
  <conditionalFormatting sqref="B22">
    <cfRule type="cellIs" dxfId="1" priority="3" stopIfTrue="1" operator="equal">
      <formula>0</formula>
    </cfRule>
  </conditionalFormatting>
  <conditionalFormatting sqref="B33">
    <cfRule type="cellIs" dxfId="0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13</vt:i4>
      </vt:variant>
    </vt:vector>
  </HeadingPairs>
  <TitlesOfParts>
    <vt:vector size="13" baseType="lpstr">
      <vt:lpstr>SUVESTINE</vt:lpstr>
      <vt:lpstr>1 priedas</vt:lpstr>
      <vt:lpstr>pajamų priedas</vt:lpstr>
      <vt:lpstr>2 priedas</vt:lpstr>
      <vt:lpstr>3 priedas</vt:lpstr>
      <vt:lpstr>  4 priedas </vt:lpstr>
      <vt:lpstr>5 priedas</vt:lpstr>
      <vt:lpstr> 6 priedas</vt:lpstr>
      <vt:lpstr> 7 priedas</vt:lpstr>
      <vt:lpstr> 8 priedas</vt:lpstr>
      <vt:lpstr>9 priedas</vt:lpstr>
      <vt:lpstr>10 priedas</vt:lpstr>
      <vt:lpstr>11 priedas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 Navickienė</dc:creator>
  <cp:keywords/>
  <dc:description/>
  <cp:lastModifiedBy>Regina Garadauskienė</cp:lastModifiedBy>
  <cp:revision/>
  <cp:lastPrinted>2023-01-20T09:39:30Z</cp:lastPrinted>
  <dcterms:created xsi:type="dcterms:W3CDTF">2018-12-03T11:55:49Z</dcterms:created>
  <dcterms:modified xsi:type="dcterms:W3CDTF">2023-01-20T12:43:52Z</dcterms:modified>
  <cp:category/>
  <cp:contentStatus/>
</cp:coreProperties>
</file>