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dandrijauske\Desktop\Sprendimai ir protokolas\"/>
    </mc:Choice>
  </mc:AlternateContent>
  <xr:revisionPtr revIDLastSave="0" documentId="8_{941D21B1-3BB8-40C9-81BC-76A5A95F596B}" xr6:coauthVersionLast="46" xr6:coauthVersionMax="46" xr10:uidLastSave="{00000000-0000-0000-0000-000000000000}"/>
  <bookViews>
    <workbookView xWindow="-120" yWindow="-120" windowWidth="29040" windowHeight="15840" activeTab="10"/>
  </bookViews>
  <sheets>
    <sheet name="1 priedas" sheetId="14" r:id="rId1"/>
    <sheet name="2 priedas" sheetId="15" r:id="rId2"/>
    <sheet name="3 priedas" sheetId="4" r:id="rId3"/>
    <sheet name=" 4 priedas " sheetId="5" r:id="rId4"/>
    <sheet name=" 5 priedas" sheetId="6" r:id="rId5"/>
    <sheet name=" 6 priedas" sheetId="7" r:id="rId6"/>
    <sheet name=" 7 priedas" sheetId="8" r:id="rId7"/>
    <sheet name=" 8 priedas" sheetId="9" r:id="rId8"/>
    <sheet name="9 priedas" sheetId="12" r:id="rId9"/>
    <sheet name="10 priedas" sheetId="10" r:id="rId10"/>
    <sheet name="11 priedas" sheetId="11" r:id="rId11"/>
  </sheets>
  <calcPr calcId="181029"/>
</workbook>
</file>

<file path=xl/calcChain.xml><?xml version="1.0" encoding="utf-8"?>
<calcChain xmlns="http://schemas.openxmlformats.org/spreadsheetml/2006/main">
  <c r="C35" i="4" l="1"/>
  <c r="C37" i="4"/>
  <c r="C38" i="4"/>
  <c r="C36" i="4"/>
  <c r="C39" i="4"/>
  <c r="C29" i="4"/>
  <c r="C23" i="4"/>
  <c r="C31" i="4"/>
  <c r="F40" i="15"/>
  <c r="E40" i="15"/>
  <c r="D40" i="15"/>
  <c r="C39" i="15"/>
  <c r="C38" i="15"/>
  <c r="C37" i="15"/>
  <c r="C36" i="15"/>
  <c r="C35" i="15"/>
  <c r="C34" i="15"/>
  <c r="C33" i="15"/>
  <c r="C32" i="15"/>
  <c r="C31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C14" i="15"/>
  <c r="G45" i="14"/>
  <c r="C15" i="12"/>
  <c r="C48" i="11"/>
  <c r="C50" i="11"/>
  <c r="C56" i="11"/>
  <c r="C54" i="11"/>
  <c r="C52" i="11"/>
  <c r="C46" i="11"/>
  <c r="C44" i="11"/>
  <c r="C42" i="11"/>
  <c r="C40" i="11"/>
  <c r="C38" i="11"/>
  <c r="C36" i="11"/>
  <c r="C34" i="11"/>
  <c r="C32" i="11"/>
  <c r="C30" i="11"/>
  <c r="C28" i="11"/>
  <c r="D25" i="11"/>
  <c r="F22" i="11"/>
  <c r="E22" i="11"/>
  <c r="D22" i="11"/>
  <c r="F14" i="11"/>
  <c r="D14" i="11"/>
  <c r="C20" i="11"/>
  <c r="C19" i="11"/>
  <c r="C18" i="11"/>
  <c r="C17" i="11"/>
  <c r="C29" i="11"/>
  <c r="C27" i="11"/>
  <c r="C24" i="11"/>
  <c r="C15" i="11"/>
  <c r="F16" i="10"/>
  <c r="D16" i="10"/>
  <c r="D13" i="10"/>
  <c r="J38" i="9"/>
  <c r="I38" i="9"/>
  <c r="H38" i="9"/>
  <c r="F38" i="9"/>
  <c r="E38" i="9"/>
  <c r="D38" i="9"/>
  <c r="F13" i="8"/>
  <c r="F30" i="8"/>
  <c r="E13" i="8"/>
  <c r="E30" i="8"/>
  <c r="D13" i="8"/>
  <c r="D30" i="8"/>
  <c r="F13" i="7"/>
  <c r="D13" i="7"/>
  <c r="D34" i="7"/>
  <c r="C13" i="7"/>
  <c r="F19" i="7"/>
  <c r="D19" i="7"/>
  <c r="C33" i="7"/>
  <c r="C27" i="7"/>
  <c r="C25" i="7"/>
  <c r="C23" i="7"/>
  <c r="C20" i="7"/>
  <c r="E13" i="5"/>
  <c r="D13" i="5"/>
  <c r="C27" i="5"/>
  <c r="C20" i="5"/>
  <c r="C30" i="5"/>
  <c r="C36" i="5"/>
  <c r="C35" i="5"/>
  <c r="E35" i="5"/>
  <c r="D35" i="5"/>
  <c r="D37" i="5"/>
  <c r="C34" i="5"/>
  <c r="C33" i="5"/>
  <c r="C32" i="5"/>
  <c r="E31" i="5"/>
  <c r="D31" i="5"/>
  <c r="C28" i="5"/>
  <c r="C26" i="5"/>
  <c r="C25" i="5"/>
  <c r="C24" i="5"/>
  <c r="C23" i="5"/>
  <c r="C22" i="5"/>
  <c r="C21" i="5"/>
  <c r="C19" i="5"/>
  <c r="C18" i="5"/>
  <c r="C17" i="5"/>
  <c r="C16" i="5"/>
  <c r="C15" i="5"/>
  <c r="C14" i="5"/>
  <c r="C17" i="4"/>
  <c r="C16" i="4"/>
  <c r="C15" i="4"/>
  <c r="C13" i="4"/>
  <c r="C14" i="4"/>
  <c r="D40" i="4"/>
  <c r="E40" i="4"/>
  <c r="F40" i="4"/>
  <c r="G48" i="14"/>
  <c r="G41" i="14"/>
  <c r="G40" i="14"/>
  <c r="G32" i="14"/>
  <c r="G28" i="14"/>
  <c r="G27" i="14"/>
  <c r="G16" i="14"/>
  <c r="G24" i="14"/>
  <c r="G20" i="14"/>
  <c r="G19" i="14"/>
  <c r="G18" i="14"/>
  <c r="G44" i="14"/>
  <c r="G12" i="14"/>
  <c r="G9" i="14"/>
  <c r="G46" i="14"/>
  <c r="G10" i="14"/>
  <c r="C15" i="10"/>
  <c r="C34" i="4"/>
  <c r="C33" i="4"/>
  <c r="C30" i="4"/>
  <c r="C28" i="4"/>
  <c r="C27" i="4"/>
  <c r="C26" i="4"/>
  <c r="C25" i="4"/>
  <c r="C24" i="4"/>
  <c r="C22" i="4"/>
  <c r="C21" i="4"/>
  <c r="C20" i="4"/>
  <c r="C19" i="4"/>
  <c r="C18" i="4"/>
  <c r="C25" i="8"/>
  <c r="C19" i="8"/>
  <c r="C26" i="8"/>
  <c r="C18" i="8"/>
  <c r="C15" i="8"/>
  <c r="C26" i="11"/>
  <c r="C47" i="11"/>
  <c r="C21" i="7"/>
  <c r="C14" i="6"/>
  <c r="C16" i="9"/>
  <c r="C24" i="7"/>
  <c r="C22" i="7"/>
  <c r="E41" i="6"/>
  <c r="F47" i="6"/>
  <c r="D41" i="6"/>
  <c r="C32" i="6"/>
  <c r="C34" i="6"/>
  <c r="C36" i="6"/>
  <c r="C38" i="6"/>
  <c r="C40" i="6"/>
  <c r="C44" i="6"/>
  <c r="C14" i="12"/>
  <c r="C13" i="12"/>
  <c r="F13" i="12"/>
  <c r="C57" i="11"/>
  <c r="C55" i="11"/>
  <c r="C53" i="11"/>
  <c r="C51" i="11"/>
  <c r="C49" i="11"/>
  <c r="C45" i="11"/>
  <c r="C43" i="11"/>
  <c r="C41" i="11"/>
  <c r="C39" i="11"/>
  <c r="C37" i="11"/>
  <c r="C35" i="11"/>
  <c r="C33" i="11"/>
  <c r="C31" i="11"/>
  <c r="C23" i="11"/>
  <c r="C14" i="10"/>
  <c r="F13" i="10"/>
  <c r="C37" i="9"/>
  <c r="C36" i="9"/>
  <c r="G35" i="9"/>
  <c r="C35" i="9"/>
  <c r="C34" i="9"/>
  <c r="C33" i="9"/>
  <c r="C32" i="9"/>
  <c r="C31" i="9"/>
  <c r="C30" i="9"/>
  <c r="C29" i="9"/>
  <c r="C28" i="9"/>
  <c r="G27" i="9"/>
  <c r="C27" i="9"/>
  <c r="G26" i="9"/>
  <c r="C26" i="9"/>
  <c r="G25" i="9"/>
  <c r="C25" i="9"/>
  <c r="G24" i="9"/>
  <c r="C24" i="9"/>
  <c r="G23" i="9"/>
  <c r="C23" i="9"/>
  <c r="C22" i="9"/>
  <c r="G21" i="9"/>
  <c r="C21" i="9"/>
  <c r="G20" i="9"/>
  <c r="C20" i="9"/>
  <c r="G19" i="9"/>
  <c r="C19" i="9"/>
  <c r="C18" i="9"/>
  <c r="G17" i="9"/>
  <c r="C17" i="9"/>
  <c r="G15" i="9"/>
  <c r="C15" i="9"/>
  <c r="G14" i="9"/>
  <c r="C14" i="9"/>
  <c r="C13" i="9"/>
  <c r="C29" i="8"/>
  <c r="C28" i="8"/>
  <c r="C27" i="8"/>
  <c r="C24" i="8"/>
  <c r="C23" i="8"/>
  <c r="C22" i="8"/>
  <c r="C21" i="8"/>
  <c r="C20" i="8"/>
  <c r="C17" i="8"/>
  <c r="C16" i="8"/>
  <c r="C14" i="8"/>
  <c r="C32" i="7"/>
  <c r="C31" i="7"/>
  <c r="C30" i="7"/>
  <c r="F29" i="7"/>
  <c r="E29" i="7"/>
  <c r="D29" i="7"/>
  <c r="C28" i="7"/>
  <c r="C26" i="7"/>
  <c r="D13" i="6"/>
  <c r="C13" i="6"/>
  <c r="C15" i="6"/>
  <c r="D16" i="6"/>
  <c r="C16" i="6"/>
  <c r="E16" i="6"/>
  <c r="C17" i="6"/>
  <c r="C18" i="6"/>
  <c r="D19" i="6"/>
  <c r="C19" i="6"/>
  <c r="E19" i="6"/>
  <c r="C20" i="6"/>
  <c r="C21" i="6"/>
  <c r="D22" i="6"/>
  <c r="C22" i="6"/>
  <c r="E22" i="6"/>
  <c r="C23" i="6"/>
  <c r="C24" i="6"/>
  <c r="D25" i="6"/>
  <c r="C25" i="6"/>
  <c r="E25" i="6"/>
  <c r="C26" i="6"/>
  <c r="C27" i="6"/>
  <c r="D28" i="6"/>
  <c r="C28" i="6"/>
  <c r="E28" i="6"/>
  <c r="C29" i="6"/>
  <c r="C30" i="6"/>
  <c r="C31" i="6"/>
  <c r="C33" i="6"/>
  <c r="C35" i="6"/>
  <c r="C37" i="6"/>
  <c r="C39" i="6"/>
  <c r="C42" i="6"/>
  <c r="C43" i="6"/>
  <c r="C45" i="6"/>
  <c r="C46" i="6"/>
  <c r="E13" i="6"/>
  <c r="C13" i="8"/>
  <c r="C30" i="8"/>
  <c r="C19" i="7"/>
  <c r="C34" i="7"/>
  <c r="F34" i="7"/>
  <c r="E34" i="7"/>
  <c r="C29" i="7"/>
  <c r="E47" i="6"/>
  <c r="C41" i="6"/>
  <c r="C47" i="6"/>
  <c r="D47" i="6"/>
  <c r="E37" i="5"/>
  <c r="C13" i="5"/>
  <c r="C31" i="5"/>
  <c r="C40" i="15"/>
  <c r="D58" i="11"/>
  <c r="F58" i="11"/>
  <c r="C22" i="11"/>
  <c r="C25" i="11"/>
  <c r="C14" i="11"/>
  <c r="C13" i="10"/>
  <c r="C16" i="10"/>
  <c r="C38" i="9"/>
  <c r="G38" i="9"/>
  <c r="C37" i="5"/>
  <c r="C58" i="11"/>
  <c r="C40" i="4"/>
</calcChain>
</file>

<file path=xl/sharedStrings.xml><?xml version="1.0" encoding="utf-8"?>
<sst xmlns="http://schemas.openxmlformats.org/spreadsheetml/2006/main" count="440" uniqueCount="277">
  <si>
    <t>Eil. Nr.</t>
  </si>
  <si>
    <t>Pajamų pavadinimas</t>
  </si>
  <si>
    <t xml:space="preserve">MOKESČIAI </t>
  </si>
  <si>
    <t>Pajamų ir pelno mokesčiai</t>
  </si>
  <si>
    <t xml:space="preserve">Gyventojų pajamų mokestis </t>
  </si>
  <si>
    <t>Turto mokesčiai</t>
  </si>
  <si>
    <t>Žemės mokestis</t>
  </si>
  <si>
    <t>Paveldimo turto mokestis</t>
  </si>
  <si>
    <t>Nekilnojamojo turto mokestis</t>
  </si>
  <si>
    <t xml:space="preserve">Nuomos mokestis už valstybinę žemę </t>
  </si>
  <si>
    <t>KITOS PAJAMOS</t>
  </si>
  <si>
    <t>Valstybės rinkliava</t>
  </si>
  <si>
    <t xml:space="preserve">Palūkanos </t>
  </si>
  <si>
    <t>Pajamos iš baudų, konfiskuoto turto ir kitų netesybų</t>
  </si>
  <si>
    <t>Kitos neišvardytos pajamos</t>
  </si>
  <si>
    <t>DOTACIJOS</t>
  </si>
  <si>
    <t>Dotacija savivaldybėms iš Europos Sąjungos, kitos tarptautinės finansinės paramos ir bendrojo finansavimo lėšų einamiesiems tikslams</t>
  </si>
  <si>
    <t>Kitos dotacijos einamiesiems tikslams</t>
  </si>
  <si>
    <t>Dotacija savivaldybėms iš Europos Sąjungos, kitos tarptautinės finansinės paramos ir bendrojo finansavimo lėšų turtui įsigyti</t>
  </si>
  <si>
    <t>Kitos dotacijos turtui įsigyti</t>
  </si>
  <si>
    <t>Vietinė rinkliava</t>
  </si>
  <si>
    <t>Pajamos už prekes ir paslaugas</t>
  </si>
  <si>
    <t>Ilgalaikės paskolos (gautos)</t>
  </si>
  <si>
    <t>Metų pradžios lėšų likutis</t>
  </si>
  <si>
    <t>*savivaldybės biudžeto lėšų likutis</t>
  </si>
  <si>
    <t>*tikslinės paskirties programų lėšų likutis</t>
  </si>
  <si>
    <t>*biudžetinių įstaigų pajamų lėšų likutis</t>
  </si>
  <si>
    <t>*Europos Sąjungos finansinės paramos lėšų likutis</t>
  </si>
  <si>
    <t>______________________________</t>
  </si>
  <si>
    <t>Iš viso</t>
  </si>
  <si>
    <t>Administracija</t>
  </si>
  <si>
    <t>Turizmo informacijos centras</t>
  </si>
  <si>
    <t>Visuomenės sveikatos biuras</t>
  </si>
  <si>
    <t>Kurorto muziejus</t>
  </si>
  <si>
    <t xml:space="preserve">Lopšelis-darželis „Sigutė“ </t>
  </si>
  <si>
    <t xml:space="preserve">Lopšelis-darželis „Ąžuoliukas“ </t>
  </si>
  <si>
    <t xml:space="preserve">Lopšelis-darželis „Žilvinas“   </t>
  </si>
  <si>
    <t xml:space="preserve">Lopšelis-darželis „Nykštukas“ </t>
  </si>
  <si>
    <t xml:space="preserve">Lopšelis-darželis „Gintarėlis“ </t>
  </si>
  <si>
    <t xml:space="preserve">Lopšelis-darželis „Pasaka“ </t>
  </si>
  <si>
    <t xml:space="preserve">Pradinė mokykla </t>
  </si>
  <si>
    <t xml:space="preserve">Šventosios pagrindinė mokykla </t>
  </si>
  <si>
    <t xml:space="preserve">,,Baltijos“ pagrindinė mokykla </t>
  </si>
  <si>
    <t>Moksleivių klubas</t>
  </si>
  <si>
    <t xml:space="preserve">Stasio Vainiūno meno mokykla </t>
  </si>
  <si>
    <t>Palangos švietimo pagalbos tarnyba</t>
  </si>
  <si>
    <t xml:space="preserve">Globos namai </t>
  </si>
  <si>
    <t>Socialinių paslaugų centras</t>
  </si>
  <si>
    <t>_________________________</t>
  </si>
  <si>
    <t>iš jų</t>
  </si>
  <si>
    <t>išlaidoms</t>
  </si>
  <si>
    <t>turtui įsigyti</t>
  </si>
  <si>
    <t>iš viso</t>
  </si>
  <si>
    <t>iš jų darbo užmokesčiui</t>
  </si>
  <si>
    <t xml:space="preserve">IŠ VISO ASIGNAVIMŲ </t>
  </si>
  <si>
    <t>iš jų darbo</t>
  </si>
  <si>
    <t>užmokesčiui</t>
  </si>
  <si>
    <t>Palangos kurorto muziejus</t>
  </si>
  <si>
    <t>IŠ VISO ASIGNAVIMŲ</t>
  </si>
  <si>
    <t>____________________________________</t>
  </si>
  <si>
    <t>turtui</t>
  </si>
  <si>
    <t>Valstybės garantuojamai pirminei teisinei pagalbai teikti</t>
  </si>
  <si>
    <t>Savivaldybėms priskirtiems archyviniams dokumentams tvarkyti</t>
  </si>
  <si>
    <t>Jaunimo teisių apsaugai</t>
  </si>
  <si>
    <t>Valstybinės kalbos vartojimo ir taisyklingumo kontrolei</t>
  </si>
  <si>
    <t>Civilinės būklės aktams registruoti</t>
  </si>
  <si>
    <t>Gyventojų registrui tvarkyti ir duomenims valstybės registrams teikti</t>
  </si>
  <si>
    <t>Gyvenamosios vietos deklaravimo duomenų ir gyvenamosios vietos neturinčių asmenų apskaitos duomenims tvarkyti</t>
  </si>
  <si>
    <t>Duomenims į Suteiktos valstybės pagalbos ir nereikšmingos pagalbos registrą teikti</t>
  </si>
  <si>
    <t>Dalyvauti rengiant ir vykdant mobilizaciją, demobilizaciją, priimančios šalies paramą</t>
  </si>
  <si>
    <t>Civilinės saugos organizavimui</t>
  </si>
  <si>
    <t>Savivaldybėms priskirtos valstybinės žemės ir kito valstybės turto valdymui, naudojimui ir disponavimui juo patikėjimo teise</t>
  </si>
  <si>
    <t>Savivaldybių patvirtintoms užimtumo didinimo programoms įgyvendinti</t>
  </si>
  <si>
    <t>Būsto nuomos mokesčio daliai kompensuoti</t>
  </si>
  <si>
    <t>Žemės ūkio funkcijoms atlikti</t>
  </si>
  <si>
    <t>Stiprinti sveikos gyvensenos įgūdžius bendruomenėse bei vykdyti visuomenės sveikatos stebėseną</t>
  </si>
  <si>
    <t>Plėtoti sveiką gyvenseną ir stiprinti mokinių sveikatos įgūdžius ugdymo įstaigose</t>
  </si>
  <si>
    <t>Sukurti ankstyvojo savižudžių atpažinimo ir kompleksinės pagalbos savižudybės grėsmę patiriantiems asmenims teikimo sistemą</t>
  </si>
  <si>
    <t>Socialinėms paslaugoms  - socialinei priežiūrai socialinės rizikos šeimoms</t>
  </si>
  <si>
    <t>Savivaldybės erdvinių duomenų rinkiniams tvarkyti, organizuoti ir vykdyti</t>
  </si>
  <si>
    <t>ikimokyklinis ugdymas</t>
  </si>
  <si>
    <t>priešmokyklinis ugdymas</t>
  </si>
  <si>
    <t>bendrasis ugdymas</t>
  </si>
  <si>
    <t>_____________________________________</t>
  </si>
  <si>
    <t>4</t>
  </si>
  <si>
    <t>5</t>
  </si>
  <si>
    <t>6</t>
  </si>
  <si>
    <t>2</t>
  </si>
  <si>
    <t>3</t>
  </si>
  <si>
    <t>Mokytojų, dirbančių pagal neformaliojo švietimo programas, darbo apmokėjimui</t>
  </si>
  <si>
    <t>Stasio Vainiūno meno mokykla</t>
  </si>
  <si>
    <t>Sporto centras</t>
  </si>
  <si>
    <t>____________________________</t>
  </si>
  <si>
    <t>Šventosios seniūnijos infrastruktūros plėtrai</t>
  </si>
  <si>
    <t>Šventosios jūrų uosto plėtrai</t>
  </si>
  <si>
    <t>Pajūrio juostos tvarkymo programos priemonių įgyvendinimui Palangos miesto savivaldybės teritorijoje</t>
  </si>
  <si>
    <t>Komunalinių atliekų tvarkymo infrastruktūros plėtrai</t>
  </si>
  <si>
    <t>Pėsčiųjų ir dviračių takų rekonstrukcijai ir plėtrai Bangų g. Palangoje</t>
  </si>
  <si>
    <t xml:space="preserve">Edukacinių erdvių „Baltijos“ pagrindinėje mokykloje kūrimui </t>
  </si>
  <si>
    <t>Neformaliojo vaikų švietimo paslaugų plėtrai</t>
  </si>
  <si>
    <t>Palangos sporto centro infrastruktūros tobulinimui</t>
  </si>
  <si>
    <t>Kompleksinėms paslaugoms šeimai teikti</t>
  </si>
  <si>
    <t>Palangos miesto rinkliavų centras</t>
  </si>
  <si>
    <t xml:space="preserve">Palangos kultūros ir jaunimo centras </t>
  </si>
  <si>
    <t>______________________________________</t>
  </si>
  <si>
    <t xml:space="preserve">iš jų </t>
  </si>
  <si>
    <t>Ilgalaikių paskolų grąžinimui</t>
  </si>
  <si>
    <t>_______________________</t>
  </si>
  <si>
    <t>______________________</t>
  </si>
  <si>
    <t>PALANGOS MIESTO SAVIVALDYBĖS 2021 METŲ BIUDŽETO ASIGNAVIMAI VALSTYBINĖMS (VALSTYBĖS PERDUOTOMS SAVIVALDYBĖMS) FUNKCIJOMS ATLIKTI</t>
  </si>
  <si>
    <t>PALANGOS MIESTO SAVIVALDYBĖS 2021 METŲ BIUDŽETO PAJAMŲ PLANAS</t>
  </si>
  <si>
    <t xml:space="preserve">PALANGOS MIESTO SAVIVALDYBĖS 2021 METŲ BIUDŽETO ASIGNAVIMAI IŠ VALSTYBĖS BIUDŽETO DOTACIJŲ </t>
  </si>
  <si>
    <t>skaitmeninio ugdymo plėtra</t>
  </si>
  <si>
    <t>Vlado Jurgučio progimnazija</t>
  </si>
  <si>
    <t>1,8</t>
  </si>
  <si>
    <t xml:space="preserve">PALANGOS MIESTO SAVIVALDYBĖS 2021 METŲ BIUDŽETO ASIGNAVIMAI IŠ BIUDŽETINIŲ ĮSTAIGŲ GAUTŲ PAJAMŲ ĮMOKŲ PROGRAMOMS FINANSUOTI </t>
  </si>
  <si>
    <t>PALANGOS MIESTO SAVIVALDYBĖS 2021 METŲ BIUDŽETO ASIGNAVIMAI IŠ EUROPOS SĄJUNGOS FINANSINĖS PARAMOS LĖŠŲ</t>
  </si>
  <si>
    <t>Palangos investicijų valdymas</t>
  </si>
  <si>
    <t>Palangos miesto savivaldybės Kurhauzo pastato Palangoje, Grafų Tiškevičių al. 1, medinės dalies atstatymas ir pritaikymas kultūrinei veiklai</t>
  </si>
  <si>
    <t>Savivaldybės viešosios bibliotekos bibliotekų fondo papildymui</t>
  </si>
  <si>
    <t>Koordinuotai teikiamų švietimo pagalbos, socialinių ir sveikatos priežiūros paslaugų vaikams ir jų tėvams (globėjams, rūpintojams) teikimo užtikrinimas</t>
  </si>
  <si>
    <t>PALANGOS MIESTO SAVIVALDYBĖS 2021 METŲ ASIGNAVIMAI IŠ PRAĖJUSIŲ METŲ BIUDŽETO LĖŠŲ LIKUČIO</t>
  </si>
  <si>
    <t>PALANGOS MIESTO SAVIVALDYBĖS 2021 METŲ ASIGNAVIMAI IŠ TIKSLINĖS PASKIRTIES LĖŠŲ  IR BIUDŽETINIŲ ĮSTAIGŲ PAJAMŲ ĮMOKŲ LIKUČIŲ (PRAĖJUSIŲ METŲ NEPANAUDOTOS LĖŠOS)</t>
  </si>
  <si>
    <t xml:space="preserve">Projekto "Adaptuoto ir išplėsto jaunimui palankių sveikatos priežiūros paslaugų (JPSPP) teikimo modelio įdiegimas Pasvalio rajono, Joniškio rajono ir Palangos miesto savivaldybėse" įgyvendinimas                                                          </t>
  </si>
  <si>
    <t>Aplinkos apsaugos rėmimo programa</t>
  </si>
  <si>
    <t xml:space="preserve">Projekto "Žvejams reikalingos infrastruktūros kūrimas" įgyvendinimui                                                                                                                                                                                        </t>
  </si>
  <si>
    <t>Palangos senosios gimnazijos atnaujinimas (modernizavimas)</t>
  </si>
  <si>
    <t xml:space="preserve">Miesto apšvietimo užtikrinimui ir modernizavimui                                                                                                                                                                                                            </t>
  </si>
  <si>
    <t xml:space="preserve">Nestacionarių socialinių paslaugų infrastruktūros plėtrai                                                                                                                                                                                                    </t>
  </si>
  <si>
    <t xml:space="preserve">Projekto "Įtraukusis sveikatos mokymas sveikatą stiprinančioje aplinkoje" įgyvendinimui                                                                                                                                                                    </t>
  </si>
  <si>
    <t>Darnaus judumo priemonių diegimui Palangos mieste</t>
  </si>
  <si>
    <t>Savivaldybės įgyvendinamų Europos Sąjungos projektų užtikrinimui</t>
  </si>
  <si>
    <t>Trumpalaikių paskolų grąžinimui</t>
  </si>
  <si>
    <t>Turto pajamos</t>
  </si>
  <si>
    <t>Speciali tikslinė dotacija savivaldybėms einamiesiems tikslams</t>
  </si>
  <si>
    <t>Prekių ir paslaugų mokesčiai</t>
  </si>
  <si>
    <t>Dotacijos iš kitų valdžios sektoriaus subjektų einamiesiems tikslams</t>
  </si>
  <si>
    <t>Dotacijos iš kitų valdžios sektoriaus subjektų turtui įsigyti</t>
  </si>
  <si>
    <t xml:space="preserve">Dotacijos iš kitų valdžios sektoriaus subjektų </t>
  </si>
  <si>
    <t>Mokesčiai už valstybinius gamtos išteklius</t>
  </si>
  <si>
    <t>Mokesčiai už aplinkos teršimą</t>
  </si>
  <si>
    <t>Biudžetinių įstaigų pajamos už prekes ir paslaugas</t>
  </si>
  <si>
    <t>Pajamos už ilgalaikio ir trumpalaikio materialiojo turto nuomą</t>
  </si>
  <si>
    <t>Įmokos už išlaikymą švietimo, socialinės apsaugos ir kitose įstaigose</t>
  </si>
  <si>
    <t>MATERIALIOJO IR NEMATERIALIOJO TURTO REALIZAVIMO PAJAMOS</t>
  </si>
  <si>
    <t>Žemės realizavimo pajamos</t>
  </si>
  <si>
    <t>Pastatų ir statinių realizavimo pajamos</t>
  </si>
  <si>
    <t>BIUDŽETO PAJAMOS, IŠ VISO</t>
  </si>
  <si>
    <t>Ilgalaikio materialiojo turto realizavimo pajamos</t>
  </si>
  <si>
    <t>FINANSINIŲ ĮSIPAREIGOJIMŲ PRISIĖMIMO PAJAMOS (SKOLINIMASIS)</t>
  </si>
  <si>
    <t>PALANGOS MIESTO SAVIVALDYBĖS 2021 METŲ BIUDŽETO ASIGNAVIMAI  SAVARANKIŠKOSIOMS SAVIVALDYBĖS FUNKCIJOMS</t>
  </si>
  <si>
    <t>Palangos miesto savivaldybės administracija</t>
  </si>
  <si>
    <t xml:space="preserve"> Asignavimų valdytojas</t>
  </si>
  <si>
    <t xml:space="preserve">Palangos miesto rinkliavų centras </t>
  </si>
  <si>
    <t>Palangos miesto savivaldybės kontrolės ir audito tarnyba</t>
  </si>
  <si>
    <t>Palangos miesto botanikos parkas</t>
  </si>
  <si>
    <t>Palangos turizmo informacijos centras</t>
  </si>
  <si>
    <t>Palangos miesto savivaldybės visuomenės sveikatos biuras</t>
  </si>
  <si>
    <t xml:space="preserve">Palangos miesto savivaldybės viešoji biblioteka </t>
  </si>
  <si>
    <t xml:space="preserve">Palangos kultūros ir jaunimo centras  </t>
  </si>
  <si>
    <t xml:space="preserve">Palangos lopšelis-darželis „Sigutė“ </t>
  </si>
  <si>
    <t xml:space="preserve">Palangos lopšelis-darželis „Ąžuoliukas“ </t>
  </si>
  <si>
    <t xml:space="preserve">Palangos lopšelis-darželis „Žilvinas“ </t>
  </si>
  <si>
    <t xml:space="preserve">Palangos lopšelis-darželis „Nykštukas“ </t>
  </si>
  <si>
    <t xml:space="preserve">Palangos lopšelis-darželis „Gintarėlis“ </t>
  </si>
  <si>
    <t xml:space="preserve">Palangos lopšelis-darželis „Pasaka“ </t>
  </si>
  <si>
    <t xml:space="preserve">Palangos pradinė mokykla </t>
  </si>
  <si>
    <t>Palangos Šventosios pagrindinė mokykla</t>
  </si>
  <si>
    <t xml:space="preserve">Palangos senoji gimnazija </t>
  </si>
  <si>
    <t>Palangos Vlado Jurgučio progimnazija</t>
  </si>
  <si>
    <t xml:space="preserve">Palangos ,,Baltijos“ pagrindinė mokykla </t>
  </si>
  <si>
    <t xml:space="preserve">Palangos moksleivių klubas </t>
  </si>
  <si>
    <t xml:space="preserve">Palangos sporto centras </t>
  </si>
  <si>
    <t xml:space="preserve">Palangos Stasio Vainiūno meno mokykla </t>
  </si>
  <si>
    <t xml:space="preserve">Palangos miesto globos namai </t>
  </si>
  <si>
    <t>Palangos socialinių paslaugų centras</t>
  </si>
  <si>
    <t>Socialinės apsaugos priemonėms</t>
  </si>
  <si>
    <t>Valstybei nuosavybės teise priklausančių melioracijos ir hidrotechnikos statinių valdymui ir naudojimui patikėjimo teise</t>
  </si>
  <si>
    <t>Asignavimų valdytojas</t>
  </si>
  <si>
    <t xml:space="preserve">Palangos lopšelis-darželis „Sigutė“- iš viso, iš jų: </t>
  </si>
  <si>
    <t xml:space="preserve">Palangos lopšelis-darželis „Ąžuoliukas“ - iš viso, iš jų: </t>
  </si>
  <si>
    <t xml:space="preserve">Palangos lopšelis-darželis „Žilvinas“ - iš viso, iš jų: </t>
  </si>
  <si>
    <t>Palangos lopšelis-darželis „Nykštukas“ - iš viso, iš jų:</t>
  </si>
  <si>
    <t>Palangos lopšelis-darželis „Gintarėlis“ - iš viso, iš jų:</t>
  </si>
  <si>
    <t xml:space="preserve">Palangos lopšelis-darželis „Pasaka“ - iš viso, iš jų: </t>
  </si>
  <si>
    <t xml:space="preserve">Palangos pradinė mokykla - iš viso, iš jų: </t>
  </si>
  <si>
    <t xml:space="preserve">Palangos Šventosios pagrindinė mokykla - iš viso, iš jų: </t>
  </si>
  <si>
    <t xml:space="preserve">Palangos senoji gimnazija - iš viso, iš jų: </t>
  </si>
  <si>
    <t xml:space="preserve">Palangos Vlado Jurgučio progimnazija - iš viso, iš jų: </t>
  </si>
  <si>
    <t xml:space="preserve">Palangos ,,Baltijos“ pagrindinė mokykla - iš viso, iš jų: </t>
  </si>
  <si>
    <t xml:space="preserve">Palangos sanatorinė mokykla - iš viso, iš jų: </t>
  </si>
  <si>
    <t xml:space="preserve">Kultūros ir meno darbuotojų darbo užmokesčiui padidinti </t>
  </si>
  <si>
    <t>Palangos kultūros ir jaunimo centras - iš viso, iš jų:</t>
  </si>
  <si>
    <t>Mokykloms (klasėms), skirtoms mokiniams, turintiems specialiųjų ugdymosi poreikių, išlaikyti</t>
  </si>
  <si>
    <t>Palangos sanatorinė mokykla - iš viso, iš jų:</t>
  </si>
  <si>
    <t>Palangos miesto savivaldybės administracija - iš viso, iš jų:</t>
  </si>
  <si>
    <t>Palangos miesto savivaldybės visuomenės sveikatos biuras - iš viso, iš jų:</t>
  </si>
  <si>
    <t>Palangos socialinių paslaugų centras - iš viso, iš jų:</t>
  </si>
  <si>
    <t>Palangos miesto savivaldybės viešoji biblioteka - iš viso, iš jų:</t>
  </si>
  <si>
    <t>Palangos kurorto muziejus- iš viso, iš jų:</t>
  </si>
  <si>
    <t>Palangos ,,Baltijos“ pagrindinė mokykla-  iš viso, iš jų:</t>
  </si>
  <si>
    <t xml:space="preserve">Palangos miesto botanikos parkas </t>
  </si>
  <si>
    <t>Palangos lopšelis-darželis „Ąžuoliukas“</t>
  </si>
  <si>
    <t xml:space="preserve">Palangos lopšelis-darželis „Žilvinas“   </t>
  </si>
  <si>
    <t xml:space="preserve">Palangos Šventosios pagrindinė mokykla </t>
  </si>
  <si>
    <t xml:space="preserve">Palangos senoji gimnazija    </t>
  </si>
  <si>
    <t xml:space="preserve">Palangos sporto centras  </t>
  </si>
  <si>
    <t>Palangos Stasio Vainiūno meno mokykla</t>
  </si>
  <si>
    <t xml:space="preserve">Palangos miesto savivaldybės administracija - iš viso, iš jų: </t>
  </si>
  <si>
    <t>Palangos miesto rinkliavų centras - iš viso, iš jų:</t>
  </si>
  <si>
    <t>Palangos miesto botanikos parkas - iš viso, iš jų:</t>
  </si>
  <si>
    <t>Palangos kurorto muziejus - iš viso, iš jų:</t>
  </si>
  <si>
    <t>Palangos lopšelis-darželis „Ąžuoliukas“ - iš viso, iš jų:</t>
  </si>
  <si>
    <t>Palangos lopšelis-darželis „Sigutė“ - iš viso, iš jų:</t>
  </si>
  <si>
    <t xml:space="preserve">Palangos lopšelis-darželis „Žilvinas“ - iš viso, iš jų:  </t>
  </si>
  <si>
    <t xml:space="preserve">Palangos lopšelis-darželis „Nykštukas“ - iš viso, iš jų:  </t>
  </si>
  <si>
    <t>Lopšelis-darželis „Pasaka“ - iš viso, iš jų:</t>
  </si>
  <si>
    <t>Palangos Šventosios pagrindinė mokykla - iš viso, iš jų:</t>
  </si>
  <si>
    <t>Palangos Vlado Jurgučio progimnazija - iš viso, iš jų:</t>
  </si>
  <si>
    <t>Palangos senoji gimnazija - iš viso, iš jų:</t>
  </si>
  <si>
    <t>Palangos Stasio Vainiūno meno mokykla - iš viso, iš jų:</t>
  </si>
  <si>
    <t>Palangos miesto globos namai - iš viso, iš jų:</t>
  </si>
  <si>
    <t>Palangos turizmo informacijos centras - iš viso, iš jų:</t>
  </si>
  <si>
    <t>iš vietinės rinkliavos už komunalinių atliekų surinkimą ir tvarkymą</t>
  </si>
  <si>
    <t>iš valstybinės žemės pardavimo lėšų</t>
  </si>
  <si>
    <t>iš Europos Sąjungos finansinės paramos fondų lėšų</t>
  </si>
  <si>
    <t>iš pajamų įmokų už prekes ir paslaugas</t>
  </si>
  <si>
    <t>iš Aplinkos apsaugos rėmimo specialiosios programos lėšų likučio</t>
  </si>
  <si>
    <t>iš lėšų už privatizuotas gyvenamąsias ir kitas patalpas</t>
  </si>
  <si>
    <t xml:space="preserve">tame tarpe prognozuojamos pajamos  pagal Lietuvos Respublikos 2021 metų valstybės biudžeto ir savivaldybių biudžetų finansinių rodiklių patvirtinimo įstatymą (2+4+21+22+28+30+31) </t>
  </si>
  <si>
    <t>Į PALANGOS MIESTO SAVIVALDYBĖS 2021 METŲ BIUDŽETĄ</t>
  </si>
  <si>
    <t>Įstaigų pavadinimas</t>
  </si>
  <si>
    <t xml:space="preserve">Botanikos parkas </t>
  </si>
  <si>
    <t>Rinkliavų centras</t>
  </si>
  <si>
    <t>Viešoji biblioteka</t>
  </si>
  <si>
    <t xml:space="preserve">Senoji gimnazija     </t>
  </si>
  <si>
    <t xml:space="preserve">Sporto centras   </t>
  </si>
  <si>
    <t>IŠ VISO</t>
  </si>
  <si>
    <t>įmokos už išlaikymą švietimo, socialinės apsaugos ir kitose įstaigose</t>
  </si>
  <si>
    <t>pajamos už prekes ir paslaugas</t>
  </si>
  <si>
    <t>Iš viso, tūkst. Eur</t>
  </si>
  <si>
    <t>pajamos už ilgalaikio ir trumpalaikio materialiojo turto nuomą</t>
  </si>
  <si>
    <t>Asignavimai, tūkst. Eur</t>
  </si>
  <si>
    <t>PALANGOS MIESTO SAVIVALDYBĖS 2021 METŲ BIUDŽETO ASIGNAVIMAI IŠ SPECIALIOS TIKSLINĖS VALSTYBĖS DOTACIJOS UGDYMO REIKMĖMS FINANSUOTI</t>
  </si>
  <si>
    <t xml:space="preserve">Asignavimai iš pajamų už ilgalaikio ir trumpalaikio materialiojo turto nuomą, tūkst. Eur </t>
  </si>
  <si>
    <t>Asignavimai iš pajamų už prekes ir paslaugas, tūkst. Eur</t>
  </si>
  <si>
    <t>iš pajamų įmokų už turto nuomą</t>
  </si>
  <si>
    <t xml:space="preserve">BIUDŽETINIŲ ĮSTAIGŲ PAJAMŲ ĮMOKOS </t>
  </si>
  <si>
    <t>PALANGOS MIESTO SAVIVALDYBĖS 2021 METŲ BIUDŽETO ASIGNAVIMAI ILGALAIKIŲ PASKOLŲ LĖŠOMIS</t>
  </si>
  <si>
    <t>Pajamos,        tūkst. Eur</t>
  </si>
  <si>
    <t xml:space="preserve">                                                 2021 m. vasario 25 d. sprendimo Nr. T2-33</t>
  </si>
  <si>
    <t xml:space="preserve">                                                 Palangos miesto savivaldybės tarybos</t>
  </si>
  <si>
    <t xml:space="preserve">                                                 1 priedas</t>
  </si>
  <si>
    <t xml:space="preserve">                                                                        Palangos miesto savivaldybės tarybos</t>
  </si>
  <si>
    <t xml:space="preserve">                                                                        2021 m. vasario 25 d. sprendimo Nr. T2-33</t>
  </si>
  <si>
    <t xml:space="preserve">                                                                        2 priedas</t>
  </si>
  <si>
    <t xml:space="preserve">                                                                         2021 m. vasario 25 d. sprendimo Nr. T2-33</t>
  </si>
  <si>
    <t xml:space="preserve">                                                                         Palangos miesto savivaldybės tarybos</t>
  </si>
  <si>
    <t xml:space="preserve">                                                                         3 priedas</t>
  </si>
  <si>
    <t xml:space="preserve">                                                                     Palangos miesto savivaldybės tarybos</t>
  </si>
  <si>
    <t xml:space="preserve">                                                                     2021 m. vasario 25 d. sprendimo Nr. T2-33</t>
  </si>
  <si>
    <t xml:space="preserve">                                                                     4 priedas</t>
  </si>
  <si>
    <t xml:space="preserve">                                                                      2021 m. vasario 25 d. sprendimo Nr. T2-33</t>
  </si>
  <si>
    <t xml:space="preserve">                                                                   Palangos miesto savivaldybės tarybos</t>
  </si>
  <si>
    <t xml:space="preserve">                                                                   2021 m. vasario 25 d. sprendimo Nr. T2-33</t>
  </si>
  <si>
    <t xml:space="preserve">                                                                  Palangos miesto savivaldybės tarybos</t>
  </si>
  <si>
    <t xml:space="preserve">                                                                  2021 m. vasario 25 d. sprendimo Nr. T2-33</t>
  </si>
  <si>
    <t xml:space="preserve">                                                                  5 priedas</t>
  </si>
  <si>
    <t xml:space="preserve">                                                                      Palangos miesto savivaldybės tarybos</t>
  </si>
  <si>
    <t xml:space="preserve">                                                                      6 priedas</t>
  </si>
  <si>
    <t xml:space="preserve">                                                                  7 priedas</t>
  </si>
  <si>
    <t xml:space="preserve">                                                                                                                                     Palangos miesto savivaldybės tarybos</t>
  </si>
  <si>
    <t xml:space="preserve">                                                                                                                                     2021 m. vasario 25 d. sprendimo Nr. T2-33</t>
  </si>
  <si>
    <t xml:space="preserve">                                                                                                                                     8 priedas</t>
  </si>
  <si>
    <t xml:space="preserve">                                                                   9 priedas</t>
  </si>
  <si>
    <t xml:space="preserve">                                                                  10 priedas</t>
  </si>
  <si>
    <t xml:space="preserve">                                                                  11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</si>
</sst>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5" formatCode="_-* #,##0.00\ _€_-;\-* #,##0.00\ _€_-;_-* &quot;-&quot;??\ _€_-;_-@_-"/>
    <numFmt numFmtId="166" formatCode="#,##0.0"/>
    <numFmt numFmtId="167" formatCode="0.0"/>
    <numFmt numFmtId="168" formatCode="_-* #,##0.0\ _L_t_-;\-* #,##0.0\ _L_t_-;_-* &quot;-&quot;??\ _L_t_-;_-@_-"/>
    <numFmt numFmtId="169" formatCode="#,##0.000"/>
    <numFmt numFmtId="170" formatCode="0.000"/>
  </numFmts>
  <fonts count="17" x14ac:knownFonts="1">
    <font>
      <sz val="10"/>
      <color theme="1"/>
      <name val="Palemonas"/>
      <family val="2"/>
      <charset val="186"/>
    </font>
    <font>
      <b/>
      <sz val="12"/>
      <name val="Palemonas"/>
      <family val="1"/>
      <charset val="186"/>
    </font>
    <font>
      <b/>
      <sz val="10"/>
      <name val="Palemonas"/>
      <family val="1"/>
      <charset val="186"/>
    </font>
    <font>
      <sz val="8"/>
      <name val="Times New Roman"/>
      <family val="1"/>
      <charset val="186"/>
    </font>
    <font>
      <sz val="10"/>
      <name val="Palemonas"/>
      <family val="1"/>
      <charset val="186"/>
    </font>
    <font>
      <sz val="10"/>
      <name val="Arial"/>
      <family val="2"/>
      <charset val="186"/>
    </font>
    <font>
      <i/>
      <sz val="10"/>
      <name val="Palemonas"/>
      <family val="1"/>
      <charset val="186"/>
    </font>
    <font>
      <sz val="10"/>
      <color indexed="10"/>
      <name val="Palemonas"/>
      <family val="1"/>
      <charset val="186"/>
    </font>
    <font>
      <sz val="10"/>
      <name val="Arial"/>
      <family val="2"/>
      <charset val="186"/>
    </font>
    <font>
      <b/>
      <sz val="9"/>
      <name val="Palemonas"/>
      <family val="1"/>
      <charset val="186"/>
    </font>
    <font>
      <sz val="12"/>
      <name val="Palemonas"/>
      <family val="1"/>
      <charset val="186"/>
    </font>
    <font>
      <sz val="8"/>
      <name val="Palemonas"/>
      <family val="2"/>
      <charset val="186"/>
    </font>
    <font>
      <b/>
      <sz val="10"/>
      <name val="Arial"/>
      <family val="2"/>
      <charset val="186"/>
    </font>
    <font>
      <sz val="10"/>
      <color theme="1"/>
      <name val="Palemonas"/>
      <family val="2"/>
      <charset val="186"/>
    </font>
    <font>
      <sz val="10"/>
      <color theme="1"/>
      <name val="Palemonas"/>
      <family val="1"/>
      <charset val="186"/>
    </font>
    <font>
      <b/>
      <sz val="10"/>
      <color rgb="FF000000"/>
      <name val="Palemonas"/>
      <family val="1"/>
      <charset val="186"/>
    </font>
    <font>
      <sz val="10"/>
      <color rgb="FF000000"/>
      <name val="Palemonas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5" fontId="13" fillId="0" borderId="0" applyFont="0" applyFill="0" applyBorder="0" applyAlignment="0" applyProtection="0"/>
    <xf numFmtId="0" fontId="3" fillId="0" borderId="0" applyNumberFormat="0"/>
    <xf numFmtId="0" fontId="5" fillId="0" borderId="0"/>
  </cellStyleXfs>
  <cellXfs count="377">
    <xf numFmtId="0" fontId="0" fillId="0" borderId="0" xfId="0"/>
    <xf numFmtId="0" fontId="4" fillId="0" borderId="1" xfId="0" applyFont="1" applyBorder="1" applyAlignment="1">
      <alignment horizontal="center"/>
    </xf>
    <xf numFmtId="0" fontId="4" fillId="2" borderId="1" xfId="2" applyNumberFormat="1" applyFont="1" applyFill="1" applyBorder="1" applyAlignment="1">
      <alignment horizontal="center"/>
    </xf>
    <xf numFmtId="0" fontId="4" fillId="0" borderId="1" xfId="2" applyNumberFormat="1" applyFont="1" applyBorder="1" applyAlignment="1">
      <alignment horizontal="center"/>
    </xf>
    <xf numFmtId="49" fontId="4" fillId="0" borderId="1" xfId="3" applyNumberFormat="1" applyFont="1" applyBorder="1" applyAlignment="1">
      <alignment horizontal="center" vertical="top" wrapText="1"/>
    </xf>
    <xf numFmtId="49" fontId="4" fillId="0" borderId="1" xfId="2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/>
    </xf>
    <xf numFmtId="0" fontId="2" fillId="2" borderId="3" xfId="2" applyNumberFormat="1" applyFont="1" applyFill="1" applyBorder="1" applyAlignment="1">
      <alignment horizontal="center"/>
    </xf>
    <xf numFmtId="0" fontId="2" fillId="2" borderId="4" xfId="2" applyNumberFormat="1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 vertical="top"/>
    </xf>
    <xf numFmtId="0" fontId="4" fillId="2" borderId="0" xfId="2" applyNumberFormat="1" applyFont="1" applyFill="1"/>
    <xf numFmtId="0" fontId="4" fillId="2" borderId="0" xfId="2" applyNumberFormat="1" applyFont="1" applyFill="1" applyAlignment="1">
      <alignment horizontal="center"/>
    </xf>
    <xf numFmtId="0" fontId="4" fillId="0" borderId="0" xfId="2" applyNumberFormat="1" applyFont="1"/>
    <xf numFmtId="0" fontId="4" fillId="0" borderId="1" xfId="0" applyFont="1" applyBorder="1" applyAlignment="1">
      <alignment horizontal="center" vertical="center"/>
    </xf>
    <xf numFmtId="0" fontId="2" fillId="0" borderId="1" xfId="2" applyNumberFormat="1" applyFont="1" applyBorder="1" applyAlignment="1">
      <alignment horizontal="left"/>
    </xf>
    <xf numFmtId="166" fontId="2" fillId="0" borderId="1" xfId="2" applyNumberFormat="1" applyFont="1" applyBorder="1" applyAlignment="1">
      <alignment horizontal="right"/>
    </xf>
    <xf numFmtId="166" fontId="4" fillId="2" borderId="1" xfId="2" applyNumberFormat="1" applyFont="1" applyFill="1" applyBorder="1" applyAlignment="1">
      <alignment horizontal="right"/>
    </xf>
    <xf numFmtId="166" fontId="2" fillId="2" borderId="1" xfId="2" applyNumberFormat="1" applyFont="1" applyFill="1" applyBorder="1" applyAlignment="1">
      <alignment horizontal="right"/>
    </xf>
    <xf numFmtId="166" fontId="4" fillId="0" borderId="1" xfId="2" applyNumberFormat="1" applyFont="1" applyBorder="1" applyAlignment="1">
      <alignment horizontal="right"/>
    </xf>
    <xf numFmtId="0" fontId="4" fillId="0" borderId="1" xfId="2" applyNumberFormat="1" applyFont="1" applyBorder="1" applyAlignment="1">
      <alignment horizontal="left" vertical="center" wrapText="1"/>
    </xf>
    <xf numFmtId="166" fontId="4" fillId="0" borderId="1" xfId="2" applyNumberFormat="1" applyFont="1" applyBorder="1" applyAlignment="1">
      <alignment horizontal="right" vertical="center"/>
    </xf>
    <xf numFmtId="166" fontId="4" fillId="0" borderId="1" xfId="0" applyNumberFormat="1" applyFont="1" applyBorder="1"/>
    <xf numFmtId="0" fontId="4" fillId="0" borderId="1" xfId="2" applyNumberFormat="1" applyFont="1" applyBorder="1" applyAlignment="1">
      <alignment vertical="center" wrapText="1"/>
    </xf>
    <xf numFmtId="0" fontId="2" fillId="2" borderId="1" xfId="2" applyNumberFormat="1" applyFont="1" applyFill="1" applyBorder="1" applyAlignment="1">
      <alignment horizontal="left" vertical="center" wrapText="1"/>
    </xf>
    <xf numFmtId="0" fontId="2" fillId="0" borderId="1" xfId="2" applyNumberFormat="1" applyFont="1" applyBorder="1" applyAlignment="1">
      <alignment horizontal="left" vertical="center" wrapText="1"/>
    </xf>
    <xf numFmtId="169" fontId="4" fillId="0" borderId="1" xfId="2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2" fillId="0" borderId="0" xfId="2" applyNumberFormat="1" applyFont="1" applyAlignment="1">
      <alignment horizontal="left"/>
    </xf>
    <xf numFmtId="166" fontId="4" fillId="0" borderId="0" xfId="0" applyNumberFormat="1" applyFont="1"/>
    <xf numFmtId="167" fontId="4" fillId="0" borderId="0" xfId="0" applyNumberFormat="1" applyFont="1"/>
    <xf numFmtId="167" fontId="4" fillId="0" borderId="0" xfId="0" applyNumberFormat="1" applyFont="1" applyAlignment="1">
      <alignment horizontal="right"/>
    </xf>
    <xf numFmtId="167" fontId="2" fillId="0" borderId="0" xfId="0" applyNumberFormat="1" applyFont="1"/>
    <xf numFmtId="0" fontId="4" fillId="0" borderId="0" xfId="2" applyNumberFormat="1" applyFont="1" applyAlignment="1">
      <alignment horizontal="center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right" vertical="top" wrapText="1"/>
    </xf>
    <xf numFmtId="0" fontId="2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/>
    <xf numFmtId="166" fontId="4" fillId="0" borderId="1" xfId="0" applyNumberFormat="1" applyFont="1" applyBorder="1" applyAlignment="1">
      <alignment horizontal="right"/>
    </xf>
    <xf numFmtId="166" fontId="4" fillId="0" borderId="1" xfId="2" applyNumberFormat="1" applyFont="1" applyBorder="1" applyAlignment="1">
      <alignment horizontal="right" vertical="center" wrapText="1"/>
    </xf>
    <xf numFmtId="166" fontId="2" fillId="0" borderId="1" xfId="2" applyNumberFormat="1" applyFont="1" applyBorder="1" applyAlignment="1">
      <alignment horizontal="right" vertical="center" wrapText="1"/>
    </xf>
    <xf numFmtId="0" fontId="4" fillId="0" borderId="1" xfId="2" applyNumberFormat="1" applyFont="1" applyBorder="1" applyAlignment="1">
      <alignment horizontal="center" vertical="center" wrapText="1"/>
    </xf>
    <xf numFmtId="0" fontId="14" fillId="0" borderId="0" xfId="0" applyFont="1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right" vertical="top"/>
      <protection locked="0"/>
    </xf>
    <xf numFmtId="0" fontId="2" fillId="0" borderId="0" xfId="2" applyNumberFormat="1" applyFont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2" applyNumberFormat="1" applyFont="1" applyBorder="1" applyAlignment="1" applyProtection="1">
      <alignment horizontal="centerContinuous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0" borderId="1" xfId="2" applyNumberFormat="1" applyFont="1" applyBorder="1" applyAlignment="1" applyProtection="1">
      <alignment horizontal="left"/>
      <protection locked="0"/>
    </xf>
    <xf numFmtId="0" fontId="14" fillId="0" borderId="0" xfId="0" applyFont="1" applyAlignment="1">
      <alignment horizontal="right"/>
    </xf>
    <xf numFmtId="0" fontId="4" fillId="0" borderId="1" xfId="2" applyNumberFormat="1" applyFont="1" applyBorder="1" applyAlignment="1">
      <alignment horizontal="left" wrapText="1"/>
    </xf>
    <xf numFmtId="0" fontId="4" fillId="0" borderId="1" xfId="2" applyNumberFormat="1" applyFont="1" applyBorder="1" applyAlignment="1" applyProtection="1">
      <alignment horizontal="left" wrapText="1"/>
      <protection locked="0"/>
    </xf>
    <xf numFmtId="0" fontId="4" fillId="0" borderId="1" xfId="2" applyNumberFormat="1" applyFont="1" applyBorder="1" applyAlignment="1" applyProtection="1">
      <alignment wrapText="1"/>
      <protection locked="0"/>
    </xf>
    <xf numFmtId="0" fontId="2" fillId="0" borderId="1" xfId="2" applyNumberFormat="1" applyFont="1" applyBorder="1" applyAlignment="1" applyProtection="1">
      <alignment horizontal="justify" vertical="center" wrapText="1"/>
      <protection locked="0"/>
    </xf>
    <xf numFmtId="0" fontId="4" fillId="0" borderId="1" xfId="2" applyNumberFormat="1" applyFont="1" applyBorder="1" applyAlignment="1">
      <alignment horizontal="left"/>
    </xf>
    <xf numFmtId="0" fontId="2" fillId="0" borderId="1" xfId="2" applyNumberFormat="1" applyFont="1" applyBorder="1" applyAlignment="1">
      <alignment horizontal="left" vertical="top" wrapText="1"/>
    </xf>
    <xf numFmtId="166" fontId="2" fillId="0" borderId="1" xfId="2" applyNumberFormat="1" applyFont="1" applyBorder="1" applyAlignment="1">
      <alignment horizontal="right" vertical="center"/>
    </xf>
    <xf numFmtId="0" fontId="2" fillId="0" borderId="0" xfId="2" applyNumberFormat="1" applyFont="1" applyAlignment="1">
      <alignment horizontal="right"/>
    </xf>
    <xf numFmtId="0" fontId="8" fillId="0" borderId="0" xfId="0" applyFont="1" applyAlignment="1">
      <alignment vertical="top" wrapText="1"/>
    </xf>
    <xf numFmtId="49" fontId="4" fillId="0" borderId="0" xfId="3" applyNumberFormat="1" applyFont="1" applyAlignment="1">
      <alignment vertical="top" wrapText="1"/>
    </xf>
    <xf numFmtId="49" fontId="2" fillId="0" borderId="0" xfId="3" applyNumberFormat="1" applyFont="1" applyAlignment="1">
      <alignment horizontal="center" vertical="top" wrapText="1"/>
    </xf>
    <xf numFmtId="49" fontId="4" fillId="0" borderId="0" xfId="2" applyNumberFormat="1" applyFont="1" applyAlignment="1">
      <alignment horizontal="center" vertical="top" wrapText="1"/>
    </xf>
    <xf numFmtId="166" fontId="2" fillId="0" borderId="1" xfId="2" applyNumberFormat="1" applyFont="1" applyBorder="1" applyAlignment="1">
      <alignment horizontal="right" vertical="top" wrapText="1"/>
    </xf>
    <xf numFmtId="49" fontId="2" fillId="0" borderId="1" xfId="2" applyNumberFormat="1" applyFont="1" applyBorder="1" applyAlignment="1">
      <alignment horizontal="left" vertical="center" wrapText="1"/>
    </xf>
    <xf numFmtId="49" fontId="4" fillId="0" borderId="1" xfId="2" applyNumberFormat="1" applyFont="1" applyBorder="1" applyAlignment="1">
      <alignment horizontal="justify" vertical="center" wrapText="1"/>
    </xf>
    <xf numFmtId="166" fontId="4" fillId="0" borderId="1" xfId="3" applyNumberFormat="1" applyFont="1" applyBorder="1" applyAlignment="1">
      <alignment horizontal="right" vertical="center" wrapText="1"/>
    </xf>
    <xf numFmtId="166" fontId="4" fillId="0" borderId="1" xfId="3" applyNumberFormat="1" applyFont="1" applyBorder="1" applyAlignment="1">
      <alignment horizontal="right" vertical="top" wrapText="1"/>
    </xf>
    <xf numFmtId="166" fontId="2" fillId="0" borderId="1" xfId="3" applyNumberFormat="1" applyFont="1" applyBorder="1" applyAlignment="1">
      <alignment horizontal="right" vertical="center" wrapText="1"/>
    </xf>
    <xf numFmtId="49" fontId="4" fillId="0" borderId="0" xfId="3" applyNumberFormat="1" applyFont="1" applyAlignment="1">
      <alignment horizontal="center" vertical="top" wrapText="1"/>
    </xf>
    <xf numFmtId="49" fontId="2" fillId="0" borderId="0" xfId="2" applyNumberFormat="1" applyFont="1" applyAlignment="1">
      <alignment horizontal="left" vertical="top" wrapText="1"/>
    </xf>
    <xf numFmtId="167" fontId="2" fillId="0" borderId="0" xfId="2" applyNumberFormat="1" applyFont="1" applyAlignment="1">
      <alignment horizontal="right" vertical="top" wrapText="1"/>
    </xf>
    <xf numFmtId="0" fontId="8" fillId="0" borderId="0" xfId="3" applyFont="1" applyAlignment="1">
      <alignment vertical="top" wrapText="1"/>
    </xf>
    <xf numFmtId="166" fontId="2" fillId="0" borderId="1" xfId="3" applyNumberFormat="1" applyFont="1" applyBorder="1" applyAlignment="1">
      <alignment horizontal="right" vertical="top" wrapText="1"/>
    </xf>
    <xf numFmtId="0" fontId="4" fillId="0" borderId="5" xfId="2" applyFont="1" applyBorder="1" applyAlignment="1">
      <alignment horizontal="justify" vertical="center" wrapText="1"/>
    </xf>
    <xf numFmtId="49" fontId="4" fillId="0" borderId="1" xfId="2" applyNumberFormat="1" applyFont="1" applyBorder="1" applyAlignment="1">
      <alignment horizontal="left" vertical="center" wrapText="1"/>
    </xf>
    <xf numFmtId="0" fontId="4" fillId="0" borderId="1" xfId="2" applyNumberFormat="1" applyFont="1" applyBorder="1" applyAlignment="1" applyProtection="1">
      <alignment horizontal="justify" vertical="center" wrapText="1"/>
      <protection locked="0"/>
    </xf>
    <xf numFmtId="0" fontId="4" fillId="0" borderId="0" xfId="0" applyFont="1" applyAlignment="1">
      <alignment horizontal="left"/>
    </xf>
    <xf numFmtId="166" fontId="4" fillId="0" borderId="1" xfId="0" applyNumberFormat="1" applyFont="1" applyBorder="1" applyAlignment="1">
      <alignment horizontal="right" vertical="center"/>
    </xf>
    <xf numFmtId="0" fontId="4" fillId="0" borderId="6" xfId="0" applyFont="1" applyBorder="1"/>
    <xf numFmtId="0" fontId="4" fillId="0" borderId="6" xfId="0" applyFont="1" applyBorder="1" applyAlignment="1">
      <alignment horizontal="center" vertical="top" wrapText="1"/>
    </xf>
    <xf numFmtId="166" fontId="7" fillId="0" borderId="1" xfId="0" applyNumberFormat="1" applyFont="1" applyBorder="1" applyAlignment="1">
      <alignment horizontal="right" vertical="center"/>
    </xf>
    <xf numFmtId="0" fontId="2" fillId="0" borderId="6" xfId="2" applyNumberFormat="1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166" fontId="4" fillId="2" borderId="1" xfId="2" applyNumberFormat="1" applyFont="1" applyFill="1" applyBorder="1" applyAlignment="1">
      <alignment horizontal="center"/>
    </xf>
    <xf numFmtId="2" fontId="2" fillId="0" borderId="0" xfId="2" applyNumberFormat="1" applyFont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0" fontId="2" fillId="0" borderId="1" xfId="2" applyNumberFormat="1" applyFont="1" applyBorder="1" applyAlignment="1">
      <alignment horizontal="right" vertical="center" wrapText="1"/>
    </xf>
    <xf numFmtId="1" fontId="4" fillId="2" borderId="1" xfId="2" applyNumberFormat="1" applyFont="1" applyFill="1" applyBorder="1" applyAlignment="1">
      <alignment horizontal="right" vertical="center" wrapText="1"/>
    </xf>
    <xf numFmtId="170" fontId="4" fillId="0" borderId="1" xfId="2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7" fontId="4" fillId="2" borderId="1" xfId="2" applyNumberFormat="1" applyFont="1" applyFill="1" applyBorder="1" applyAlignment="1">
      <alignment horizontal="right" vertical="center" wrapText="1"/>
    </xf>
    <xf numFmtId="170" fontId="2" fillId="0" borderId="1" xfId="0" applyNumberFormat="1" applyFont="1" applyBorder="1" applyAlignment="1">
      <alignment horizontal="right" vertical="center" wrapText="1"/>
    </xf>
    <xf numFmtId="1" fontId="4" fillId="0" borderId="1" xfId="0" applyNumberFormat="1" applyFont="1" applyBorder="1" applyAlignment="1">
      <alignment horizontal="right" vertical="center" wrapText="1"/>
    </xf>
    <xf numFmtId="170" fontId="4" fillId="0" borderId="1" xfId="0" applyNumberFormat="1" applyFont="1" applyBorder="1" applyAlignment="1">
      <alignment horizontal="right" vertical="center" wrapText="1"/>
    </xf>
    <xf numFmtId="2" fontId="2" fillId="0" borderId="1" xfId="2" applyNumberFormat="1" applyFont="1" applyBorder="1" applyAlignment="1">
      <alignment horizontal="right" vertical="center" wrapText="1"/>
    </xf>
    <xf numFmtId="0" fontId="2" fillId="0" borderId="1" xfId="2" applyNumberFormat="1" applyFont="1" applyBorder="1" applyAlignment="1">
      <alignment vertical="center" wrapText="1"/>
    </xf>
    <xf numFmtId="1" fontId="4" fillId="2" borderId="1" xfId="0" applyNumberFormat="1" applyFont="1" applyFill="1" applyBorder="1" applyAlignment="1">
      <alignment horizontal="right" vertical="center" wrapText="1"/>
    </xf>
    <xf numFmtId="2" fontId="4" fillId="0" borderId="1" xfId="2" applyNumberFormat="1" applyFont="1" applyBorder="1" applyAlignment="1">
      <alignment horizontal="right" vertical="center" wrapText="1"/>
    </xf>
    <xf numFmtId="2" fontId="4" fillId="0" borderId="1" xfId="0" applyNumberFormat="1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2" fontId="4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2" fillId="3" borderId="1" xfId="2" applyNumberFormat="1" applyFont="1" applyFill="1" applyBorder="1" applyAlignment="1">
      <alignment horizontal="left" vertical="center" wrapText="1"/>
    </xf>
    <xf numFmtId="170" fontId="2" fillId="3" borderId="1" xfId="2" applyNumberFormat="1" applyFont="1" applyFill="1" applyBorder="1" applyAlignment="1">
      <alignment horizontal="right" vertical="center" wrapText="1"/>
    </xf>
    <xf numFmtId="0" fontId="2" fillId="0" borderId="0" xfId="2" applyNumberFormat="1" applyFont="1" applyAlignment="1">
      <alignment horizontal="left" vertical="center" wrapText="1"/>
    </xf>
    <xf numFmtId="2" fontId="2" fillId="0" borderId="0" xfId="2" applyNumberFormat="1" applyFont="1" applyAlignment="1">
      <alignment horizontal="right" vertical="center" wrapText="1"/>
    </xf>
    <xf numFmtId="0" fontId="9" fillId="2" borderId="7" xfId="2" applyNumberFormat="1" applyFont="1" applyFill="1" applyBorder="1" applyAlignment="1">
      <alignment horizontal="center" vertical="center" wrapText="1"/>
    </xf>
    <xf numFmtId="0" fontId="9" fillId="2" borderId="8" xfId="2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0" borderId="1" xfId="2" applyNumberFormat="1" applyFont="1" applyBorder="1" applyAlignment="1">
      <alignment horizontal="left" vertical="center" shrinkToFit="1"/>
    </xf>
    <xf numFmtId="0" fontId="4" fillId="0" borderId="6" xfId="0" applyFont="1" applyBorder="1" applyAlignment="1">
      <alignment horizontal="justify" vertical="center" wrapText="1"/>
    </xf>
    <xf numFmtId="166" fontId="4" fillId="0" borderId="1" xfId="2" applyNumberFormat="1" applyFont="1" applyFill="1" applyBorder="1" applyAlignment="1">
      <alignment horizontal="right" vertical="center"/>
    </xf>
    <xf numFmtId="0" fontId="2" fillId="0" borderId="6" xfId="2" applyNumberFormat="1" applyFont="1" applyFill="1" applyBorder="1" applyAlignment="1">
      <alignment horizontal="left"/>
    </xf>
    <xf numFmtId="166" fontId="2" fillId="0" borderId="1" xfId="0" applyNumberFormat="1" applyFont="1" applyBorder="1" applyAlignment="1">
      <alignment horizontal="right"/>
    </xf>
    <xf numFmtId="0" fontId="4" fillId="0" borderId="1" xfId="2" applyNumberFormat="1" applyFont="1" applyFill="1" applyBorder="1" applyAlignment="1">
      <alignment horizontal="left"/>
    </xf>
    <xf numFmtId="0" fontId="2" fillId="0" borderId="1" xfId="2" applyNumberFormat="1" applyFont="1" applyBorder="1" applyAlignment="1" applyProtection="1">
      <alignment wrapText="1"/>
      <protection locked="0"/>
    </xf>
    <xf numFmtId="167" fontId="4" fillId="0" borderId="1" xfId="0" applyNumberFormat="1" applyFont="1" applyBorder="1" applyAlignment="1">
      <alignment horizontal="right" vertical="center" wrapText="1"/>
    </xf>
    <xf numFmtId="166" fontId="2" fillId="0" borderId="1" xfId="2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70" fontId="4" fillId="0" borderId="1" xfId="0" applyNumberFormat="1" applyFont="1" applyFill="1" applyBorder="1" applyAlignment="1">
      <alignment horizontal="right" vertical="center" wrapText="1"/>
    </xf>
    <xf numFmtId="1" fontId="4" fillId="0" borderId="1" xfId="0" applyNumberFormat="1" applyFont="1" applyFill="1" applyBorder="1" applyAlignment="1">
      <alignment horizontal="right" vertical="center" wrapText="1"/>
    </xf>
    <xf numFmtId="170" fontId="4" fillId="0" borderId="1" xfId="2" applyNumberFormat="1" applyFont="1" applyFill="1" applyBorder="1" applyAlignment="1">
      <alignment horizontal="right" vertical="center" wrapText="1"/>
    </xf>
    <xf numFmtId="2" fontId="2" fillId="0" borderId="1" xfId="2" applyNumberFormat="1" applyFont="1" applyBorder="1" applyAlignment="1">
      <alignment horizontal="left" vertical="center" wrapText="1"/>
    </xf>
    <xf numFmtId="2" fontId="4" fillId="0" borderId="6" xfId="2" applyNumberFormat="1" applyFont="1" applyBorder="1" applyAlignment="1">
      <alignment horizontal="left" vertical="center" wrapText="1"/>
    </xf>
    <xf numFmtId="49" fontId="4" fillId="0" borderId="6" xfId="2" applyNumberFormat="1" applyFont="1" applyBorder="1" applyAlignment="1">
      <alignment horizontal="justify" vertical="center" wrapText="1"/>
    </xf>
    <xf numFmtId="166" fontId="4" fillId="0" borderId="1" xfId="3" applyNumberFormat="1" applyFont="1" applyFill="1" applyBorder="1" applyAlignment="1">
      <alignment horizontal="right" vertical="center" wrapText="1"/>
    </xf>
    <xf numFmtId="166" fontId="4" fillId="0" borderId="1" xfId="3" applyNumberFormat="1" applyFont="1" applyFill="1" applyBorder="1" applyAlignment="1">
      <alignment horizontal="right" vertical="top" wrapText="1"/>
    </xf>
    <xf numFmtId="0" fontId="4" fillId="2" borderId="1" xfId="2" applyNumberFormat="1" applyFont="1" applyFill="1" applyBorder="1" applyAlignment="1">
      <alignment horizontal="right" vertical="center"/>
    </xf>
    <xf numFmtId="167" fontId="4" fillId="0" borderId="1" xfId="2" applyNumberFormat="1" applyFont="1" applyFill="1" applyBorder="1" applyAlignment="1">
      <alignment horizontal="right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2" fillId="0" borderId="0" xfId="2" applyNumberFormat="1" applyFont="1" applyBorder="1" applyAlignment="1" applyProtection="1">
      <alignment horizontal="left"/>
      <protection locked="0"/>
    </xf>
    <xf numFmtId="168" fontId="2" fillId="0" borderId="0" xfId="1" applyNumberFormat="1" applyFont="1" applyFill="1" applyBorder="1" applyAlignment="1" applyProtection="1">
      <alignment horizontal="justify" vertical="center"/>
    </xf>
    <xf numFmtId="0" fontId="4" fillId="0" borderId="7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left" vertical="top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0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4" fillId="0" borderId="1" xfId="2" applyNumberFormat="1" applyFont="1" applyBorder="1" applyAlignment="1" applyProtection="1">
      <alignment horizontal="left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>
      <alignment vertical="top" wrapText="1"/>
    </xf>
    <xf numFmtId="0" fontId="2" fillId="2" borderId="1" xfId="2" applyNumberFormat="1" applyFont="1" applyFill="1" applyBorder="1" applyAlignment="1">
      <alignment horizontal="left" wrapText="1"/>
    </xf>
    <xf numFmtId="0" fontId="4" fillId="2" borderId="1" xfId="2" applyNumberFormat="1" applyFont="1" applyFill="1" applyBorder="1" applyAlignment="1">
      <alignment horizontal="left" wrapText="1"/>
    </xf>
    <xf numFmtId="0" fontId="2" fillId="0" borderId="1" xfId="2" applyNumberFormat="1" applyFont="1" applyBorder="1" applyAlignment="1">
      <alignment wrapText="1"/>
    </xf>
    <xf numFmtId="0" fontId="2" fillId="0" borderId="5" xfId="2" applyFont="1" applyBorder="1" applyAlignment="1">
      <alignment horizontal="left" vertical="center" wrapText="1"/>
    </xf>
    <xf numFmtId="49" fontId="2" fillId="0" borderId="1" xfId="3" applyNumberFormat="1" applyFont="1" applyBorder="1" applyAlignment="1">
      <alignment vertical="center" wrapText="1"/>
    </xf>
    <xf numFmtId="0" fontId="2" fillId="2" borderId="6" xfId="2" applyNumberFormat="1" applyFont="1" applyFill="1" applyBorder="1" applyAlignment="1">
      <alignment wrapText="1"/>
    </xf>
    <xf numFmtId="0" fontId="2" fillId="2" borderId="6" xfId="2" applyNumberFormat="1" applyFont="1" applyFill="1" applyBorder="1" applyAlignment="1">
      <alignment horizontal="left" wrapText="1"/>
    </xf>
    <xf numFmtId="0" fontId="12" fillId="0" borderId="0" xfId="0" applyFont="1" applyAlignment="1">
      <alignment vertical="top" wrapText="1"/>
    </xf>
    <xf numFmtId="0" fontId="4" fillId="0" borderId="7" xfId="0" applyFont="1" applyBorder="1" applyAlignment="1">
      <alignment horizontal="left"/>
    </xf>
    <xf numFmtId="0" fontId="4" fillId="2" borderId="6" xfId="2" applyNumberFormat="1" applyFont="1" applyFill="1" applyBorder="1" applyAlignment="1">
      <alignment horizontal="left"/>
    </xf>
    <xf numFmtId="0" fontId="4" fillId="0" borderId="6" xfId="2" applyNumberFormat="1" applyFont="1" applyFill="1" applyBorder="1" applyAlignment="1">
      <alignment horizontal="left"/>
    </xf>
    <xf numFmtId="0" fontId="4" fillId="0" borderId="6" xfId="2" applyNumberFormat="1" applyFont="1" applyBorder="1"/>
    <xf numFmtId="0" fontId="4" fillId="2" borderId="6" xfId="2" applyNumberFormat="1" applyFont="1" applyFill="1" applyBorder="1"/>
    <xf numFmtId="166" fontId="2" fillId="2" borderId="1" xfId="2" applyNumberFormat="1" applyFont="1" applyFill="1" applyBorder="1" applyAlignment="1">
      <alignment horizontal="right" vertical="center"/>
    </xf>
    <xf numFmtId="0" fontId="4" fillId="0" borderId="6" xfId="2" applyNumberFormat="1" applyFont="1" applyFill="1" applyBorder="1" applyAlignment="1">
      <alignment wrapText="1"/>
    </xf>
    <xf numFmtId="0" fontId="4" fillId="0" borderId="6" xfId="2" applyNumberFormat="1" applyFont="1" applyBorder="1" applyAlignment="1">
      <alignment vertical="top" wrapText="1"/>
    </xf>
    <xf numFmtId="0" fontId="4" fillId="0" borderId="6" xfId="2" applyNumberFormat="1" applyFont="1" applyBorder="1" applyAlignment="1">
      <alignment horizontal="left"/>
    </xf>
    <xf numFmtId="0" fontId="4" fillId="2" borderId="6" xfId="2" applyNumberFormat="1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wrapText="1"/>
    </xf>
    <xf numFmtId="0" fontId="4" fillId="0" borderId="1" xfId="0" applyFont="1" applyBorder="1" applyAlignment="1">
      <alignment vertical="center" wrapText="1"/>
    </xf>
    <xf numFmtId="167" fontId="4" fillId="2" borderId="1" xfId="0" applyNumberFormat="1" applyFont="1" applyFill="1" applyBorder="1" applyAlignment="1">
      <alignment horizontal="right" vertical="center" wrapText="1"/>
    </xf>
    <xf numFmtId="170" fontId="4" fillId="0" borderId="5" xfId="2" applyNumberFormat="1" applyFont="1" applyFill="1" applyBorder="1" applyAlignment="1">
      <alignment horizontal="right" vertical="center" wrapText="1"/>
    </xf>
    <xf numFmtId="1" fontId="2" fillId="2" borderId="1" xfId="2" applyNumberFormat="1" applyFont="1" applyFill="1" applyBorder="1" applyAlignment="1">
      <alignment horizontal="right" vertical="center" wrapText="1"/>
    </xf>
    <xf numFmtId="170" fontId="2" fillId="2" borderId="1" xfId="2" applyNumberFormat="1" applyFont="1" applyFill="1" applyBorder="1" applyAlignment="1">
      <alignment horizontal="right" vertical="center" wrapText="1"/>
    </xf>
    <xf numFmtId="167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170" fontId="2" fillId="0" borderId="1" xfId="0" applyNumberFormat="1" applyFont="1" applyFill="1" applyBorder="1" applyAlignment="1">
      <alignment horizontal="righ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167" fontId="2" fillId="3" borderId="1" xfId="2" applyNumberFormat="1" applyFont="1" applyFill="1" applyBorder="1" applyAlignment="1">
      <alignment horizontal="right" vertical="center" wrapText="1"/>
    </xf>
    <xf numFmtId="0" fontId="2" fillId="2" borderId="1" xfId="2" applyNumberFormat="1" applyFont="1" applyFill="1" applyBorder="1" applyAlignment="1">
      <alignment horizontal="right" vertical="center"/>
    </xf>
    <xf numFmtId="167" fontId="2" fillId="0" borderId="1" xfId="2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wrapText="1"/>
    </xf>
    <xf numFmtId="166" fontId="2" fillId="0" borderId="1" xfId="0" applyNumberFormat="1" applyFont="1" applyFill="1" applyBorder="1" applyAlignment="1">
      <alignment horizontal="right" wrapText="1"/>
    </xf>
    <xf numFmtId="166" fontId="4" fillId="0" borderId="1" xfId="0" applyNumberFormat="1" applyFont="1" applyFill="1" applyBorder="1" applyAlignment="1">
      <alignment horizontal="right" wrapText="1"/>
    </xf>
    <xf numFmtId="166" fontId="2" fillId="0" borderId="1" xfId="0" applyNumberFormat="1" applyFont="1" applyFill="1" applyBorder="1" applyAlignment="1">
      <alignment horizontal="right" vertical="center" wrapText="1"/>
    </xf>
    <xf numFmtId="166" fontId="6" fillId="0" borderId="1" xfId="0" applyNumberFormat="1" applyFont="1" applyFill="1" applyBorder="1" applyAlignment="1">
      <alignment horizontal="right" wrapText="1"/>
    </xf>
    <xf numFmtId="166" fontId="6" fillId="0" borderId="1" xfId="0" applyNumberFormat="1" applyFont="1" applyFill="1" applyBorder="1" applyAlignment="1">
      <alignment horizontal="right" vertical="center" wrapText="1"/>
    </xf>
    <xf numFmtId="166" fontId="2" fillId="2" borderId="1" xfId="0" applyNumberFormat="1" applyFont="1" applyFill="1" applyBorder="1" applyAlignment="1">
      <alignment horizontal="right" wrapText="1"/>
    </xf>
    <xf numFmtId="166" fontId="4" fillId="2" borderId="1" xfId="0" applyNumberFormat="1" applyFont="1" applyFill="1" applyBorder="1" applyAlignment="1">
      <alignment horizontal="right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6" xfId="2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1" xfId="0" applyFont="1" applyBorder="1"/>
    <xf numFmtId="167" fontId="4" fillId="0" borderId="1" xfId="1" applyNumberFormat="1" applyFont="1" applyFill="1" applyBorder="1" applyAlignment="1" applyProtection="1">
      <alignment horizontal="right" vertical="center"/>
    </xf>
    <xf numFmtId="167" fontId="2" fillId="0" borderId="1" xfId="1" applyNumberFormat="1" applyFont="1" applyFill="1" applyBorder="1" applyAlignment="1" applyProtection="1">
      <alignment horizontal="right" vertical="center"/>
    </xf>
    <xf numFmtId="167" fontId="4" fillId="0" borderId="1" xfId="0" applyNumberFormat="1" applyFont="1" applyBorder="1" applyAlignment="1" applyProtection="1">
      <alignment horizontal="right" vertical="center"/>
      <protection locked="0"/>
    </xf>
    <xf numFmtId="0" fontId="4" fillId="0" borderId="5" xfId="2" applyFont="1" applyBorder="1" applyAlignment="1">
      <alignment horizontal="left"/>
    </xf>
    <xf numFmtId="0" fontId="4" fillId="0" borderId="5" xfId="2" applyFont="1" applyBorder="1"/>
    <xf numFmtId="0" fontId="4" fillId="0" borderId="5" xfId="2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/>
    </xf>
    <xf numFmtId="0" fontId="2" fillId="0" borderId="0" xfId="2" applyNumberFormat="1" applyFont="1" applyBorder="1" applyAlignment="1">
      <alignment horizontal="left"/>
    </xf>
    <xf numFmtId="166" fontId="2" fillId="0" borderId="0" xfId="2" applyNumberFormat="1" applyFont="1" applyBorder="1"/>
    <xf numFmtId="2" fontId="4" fillId="0" borderId="5" xfId="2" applyNumberFormat="1" applyFont="1" applyBorder="1" applyAlignment="1">
      <alignment horizontal="right" vertical="center" wrapText="1"/>
    </xf>
    <xf numFmtId="167" fontId="4" fillId="0" borderId="1" xfId="2" applyNumberFormat="1" applyFont="1" applyBorder="1" applyAlignment="1">
      <alignment horizontal="right" vertical="center" wrapText="1"/>
    </xf>
    <xf numFmtId="49" fontId="4" fillId="0" borderId="1" xfId="2" applyNumberFormat="1" applyFont="1" applyBorder="1" applyAlignment="1">
      <alignment horizontal="center" vertical="center" wrapText="1"/>
    </xf>
    <xf numFmtId="49" fontId="4" fillId="0" borderId="1" xfId="3" applyNumberFormat="1" applyFont="1" applyBorder="1" applyAlignment="1">
      <alignment horizontal="center" vertical="center" wrapText="1"/>
    </xf>
    <xf numFmtId="166" fontId="4" fillId="0" borderId="1" xfId="2" applyNumberFormat="1" applyFont="1" applyBorder="1" applyAlignment="1">
      <alignment vertical="center" wrapText="1"/>
    </xf>
    <xf numFmtId="166" fontId="4" fillId="0" borderId="1" xfId="3" applyNumberFormat="1" applyFont="1" applyBorder="1" applyAlignment="1">
      <alignment vertical="center" wrapText="1"/>
    </xf>
    <xf numFmtId="166" fontId="2" fillId="0" borderId="1" xfId="3" applyNumberFormat="1" applyFont="1" applyBorder="1" applyAlignment="1">
      <alignment vertical="center" wrapText="1"/>
    </xf>
    <xf numFmtId="166" fontId="2" fillId="0" borderId="1" xfId="2" applyNumberFormat="1" applyFont="1" applyBorder="1" applyAlignment="1">
      <alignment vertical="center" wrapText="1"/>
    </xf>
    <xf numFmtId="166" fontId="4" fillId="0" borderId="1" xfId="2" applyNumberFormat="1" applyFont="1" applyBorder="1" applyAlignment="1">
      <alignment vertical="center"/>
    </xf>
    <xf numFmtId="166" fontId="4" fillId="2" borderId="1" xfId="2" applyNumberFormat="1" applyFont="1" applyFill="1" applyBorder="1" applyAlignment="1">
      <alignment vertical="center"/>
    </xf>
    <xf numFmtId="166" fontId="4" fillId="2" borderId="1" xfId="2" applyNumberFormat="1" applyFont="1" applyFill="1" applyBorder="1" applyAlignment="1">
      <alignment horizontal="right" vertical="center"/>
    </xf>
    <xf numFmtId="4" fontId="4" fillId="0" borderId="1" xfId="2" applyNumberFormat="1" applyFont="1" applyBorder="1" applyAlignment="1">
      <alignment horizontal="right" vertical="center"/>
    </xf>
    <xf numFmtId="169" fontId="4" fillId="0" borderId="1" xfId="0" applyNumberFormat="1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166" fontId="2" fillId="0" borderId="1" xfId="2" applyNumberFormat="1" applyFont="1" applyBorder="1" applyAlignment="1">
      <alignment vertical="center"/>
    </xf>
    <xf numFmtId="166" fontId="14" fillId="0" borderId="0" xfId="0" applyNumberFormat="1" applyFont="1"/>
    <xf numFmtId="0" fontId="15" fillId="0" borderId="6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15" fillId="0" borderId="9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justify" wrapText="1"/>
    </xf>
    <xf numFmtId="0" fontId="6" fillId="0" borderId="5" xfId="0" applyFont="1" applyBorder="1" applyAlignment="1">
      <alignment horizontal="left" vertical="justify" wrapText="1"/>
    </xf>
    <xf numFmtId="0" fontId="2" fillId="0" borderId="6" xfId="0" applyFont="1" applyBorder="1" applyAlignment="1">
      <alignment horizontal="left" vertical="justify" wrapText="1"/>
    </xf>
    <xf numFmtId="0" fontId="2" fillId="0" borderId="9" xfId="0" applyFont="1" applyBorder="1" applyAlignment="1">
      <alignment horizontal="left" vertical="justify" wrapText="1"/>
    </xf>
    <xf numFmtId="0" fontId="2" fillId="0" borderId="5" xfId="0" applyFont="1" applyBorder="1" applyAlignment="1">
      <alignment horizontal="left" vertical="justify" wrapText="1"/>
    </xf>
    <xf numFmtId="0" fontId="2" fillId="0" borderId="6" xfId="0" applyFont="1" applyFill="1" applyBorder="1" applyAlignment="1">
      <alignment horizontal="left" vertical="justify" wrapText="1"/>
    </xf>
    <xf numFmtId="0" fontId="2" fillId="0" borderId="9" xfId="0" applyFont="1" applyFill="1" applyBorder="1" applyAlignment="1">
      <alignment horizontal="left" vertical="justify" wrapText="1"/>
    </xf>
    <xf numFmtId="0" fontId="2" fillId="0" borderId="5" xfId="0" applyFont="1" applyFill="1" applyBorder="1" applyAlignment="1">
      <alignment horizontal="left" vertical="justify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left" vertical="top" wrapText="1"/>
    </xf>
    <xf numFmtId="0" fontId="4" fillId="0" borderId="6" xfId="0" applyFont="1" applyBorder="1" applyAlignment="1">
      <alignment horizontal="left" vertical="justify" wrapText="1"/>
    </xf>
    <xf numFmtId="0" fontId="4" fillId="0" borderId="9" xfId="0" applyFont="1" applyBorder="1" applyAlignment="1">
      <alignment horizontal="left" vertical="justify" wrapText="1"/>
    </xf>
    <xf numFmtId="0" fontId="4" fillId="0" borderId="5" xfId="0" applyFont="1" applyBorder="1" applyAlignment="1">
      <alignment horizontal="left" vertical="justify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right"/>
    </xf>
    <xf numFmtId="0" fontId="2" fillId="2" borderId="2" xfId="2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2" borderId="1" xfId="2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2" applyNumberFormat="1" applyFont="1" applyBorder="1" applyAlignment="1" applyProtection="1">
      <alignment horizontal="center"/>
      <protection locked="0"/>
    </xf>
    <xf numFmtId="0" fontId="2" fillId="0" borderId="9" xfId="2" applyNumberFormat="1" applyFont="1" applyBorder="1" applyAlignment="1" applyProtection="1">
      <alignment horizontal="center"/>
      <protection locked="0"/>
    </xf>
    <xf numFmtId="0" fontId="2" fillId="0" borderId="5" xfId="2" applyNumberFormat="1" applyFont="1" applyBorder="1" applyAlignment="1" applyProtection="1">
      <alignment horizontal="center"/>
      <protection locked="0"/>
    </xf>
    <xf numFmtId="0" fontId="2" fillId="0" borderId="8" xfId="2" applyNumberFormat="1" applyFont="1" applyBorder="1" applyAlignment="1" applyProtection="1">
      <alignment horizontal="center"/>
      <protection locked="0"/>
    </xf>
    <xf numFmtId="0" fontId="2" fillId="0" borderId="11" xfId="2" applyNumberFormat="1" applyFont="1" applyBorder="1" applyAlignment="1" applyProtection="1">
      <alignment horizontal="center"/>
      <protection locked="0"/>
    </xf>
    <xf numFmtId="0" fontId="2" fillId="0" borderId="2" xfId="2" applyNumberFormat="1" applyFont="1" applyBorder="1" applyAlignment="1" applyProtection="1">
      <alignment horizontal="center" vertical="center" wrapText="1"/>
      <protection locked="0"/>
    </xf>
    <xf numFmtId="0" fontId="2" fillId="0" borderId="3" xfId="2" applyNumberFormat="1" applyFont="1" applyBorder="1" applyAlignment="1" applyProtection="1">
      <alignment horizontal="center" vertical="center" wrapText="1"/>
      <protection locked="0"/>
    </xf>
    <xf numFmtId="0" fontId="2" fillId="0" borderId="4" xfId="2" applyNumberFormat="1" applyFont="1" applyBorder="1" applyAlignment="1" applyProtection="1">
      <alignment horizontal="center" vertical="center" wrapText="1"/>
      <protection locked="0"/>
    </xf>
    <xf numFmtId="0" fontId="2" fillId="0" borderId="2" xfId="2" applyNumberFormat="1" applyFont="1" applyBorder="1" applyAlignment="1" applyProtection="1">
      <alignment horizontal="center" vertical="center"/>
      <protection locked="0"/>
    </xf>
    <xf numFmtId="0" fontId="2" fillId="0" borderId="4" xfId="2" applyNumberFormat="1" applyFont="1" applyBorder="1" applyAlignment="1" applyProtection="1">
      <alignment horizontal="center" vertical="center"/>
      <protection locked="0"/>
    </xf>
    <xf numFmtId="0" fontId="2" fillId="0" borderId="2" xfId="2" applyNumberFormat="1" applyFont="1" applyBorder="1" applyAlignment="1" applyProtection="1">
      <alignment horizontal="center" wrapText="1"/>
      <protection locked="0"/>
    </xf>
    <xf numFmtId="0" fontId="2" fillId="0" borderId="4" xfId="2" applyNumberFormat="1" applyFont="1" applyBorder="1" applyAlignment="1" applyProtection="1">
      <alignment horizont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1" fillId="0" borderId="0" xfId="2" applyNumberFormat="1" applyFont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2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0" fontId="2" fillId="2" borderId="4" xfId="2" applyNumberFormat="1" applyFont="1" applyFill="1" applyBorder="1" applyAlignment="1">
      <alignment horizontal="center" vertical="center"/>
    </xf>
    <xf numFmtId="0" fontId="2" fillId="0" borderId="0" xfId="2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2" borderId="0" xfId="2" applyNumberFormat="1" applyFont="1" applyFill="1" applyAlignment="1">
      <alignment horizontal="center" vertical="top" wrapText="1"/>
    </xf>
    <xf numFmtId="0" fontId="4" fillId="0" borderId="10" xfId="2" applyNumberFormat="1" applyFont="1" applyBorder="1" applyAlignment="1">
      <alignment horizontal="center"/>
    </xf>
    <xf numFmtId="0" fontId="2" fillId="2" borderId="2" xfId="2" applyNumberFormat="1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 wrapText="1"/>
    </xf>
    <xf numFmtId="0" fontId="2" fillId="2" borderId="4" xfId="2" applyNumberFormat="1" applyFont="1" applyFill="1" applyBorder="1" applyAlignment="1">
      <alignment horizontal="center" vertical="center" wrapText="1"/>
    </xf>
    <xf numFmtId="0" fontId="2" fillId="2" borderId="6" xfId="2" applyNumberFormat="1" applyFont="1" applyFill="1" applyBorder="1" applyAlignment="1">
      <alignment horizontal="center" vertical="top" wrapText="1"/>
    </xf>
    <xf numFmtId="0" fontId="2" fillId="2" borderId="9" xfId="2" applyNumberFormat="1" applyFont="1" applyFill="1" applyBorder="1" applyAlignment="1">
      <alignment horizontal="center" vertical="top" wrapText="1"/>
    </xf>
    <xf numFmtId="0" fontId="2" fillId="2" borderId="5" xfId="2" applyNumberFormat="1" applyFont="1" applyFill="1" applyBorder="1" applyAlignment="1">
      <alignment horizontal="center" vertical="top" wrapText="1"/>
    </xf>
    <xf numFmtId="0" fontId="2" fillId="2" borderId="6" xfId="2" applyNumberFormat="1" applyFont="1" applyFill="1" applyBorder="1" applyAlignment="1">
      <alignment horizontal="center"/>
    </xf>
    <xf numFmtId="0" fontId="2" fillId="2" borderId="9" xfId="2" applyNumberFormat="1" applyFont="1" applyFill="1" applyBorder="1" applyAlignment="1">
      <alignment horizontal="center"/>
    </xf>
    <xf numFmtId="0" fontId="2" fillId="2" borderId="5" xfId="2" applyNumberFormat="1" applyFont="1" applyFill="1" applyBorder="1" applyAlignment="1">
      <alignment horizontal="center"/>
    </xf>
    <xf numFmtId="0" fontId="2" fillId="2" borderId="8" xfId="2" applyNumberFormat="1" applyFont="1" applyFill="1" applyBorder="1" applyAlignment="1">
      <alignment horizontal="center"/>
    </xf>
    <xf numFmtId="0" fontId="2" fillId="2" borderId="11" xfId="2" applyNumberFormat="1" applyFont="1" applyFill="1" applyBorder="1" applyAlignment="1">
      <alignment horizontal="center"/>
    </xf>
    <xf numFmtId="0" fontId="2" fillId="2" borderId="3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top"/>
    </xf>
    <xf numFmtId="0" fontId="2" fillId="0" borderId="2" xfId="2" applyNumberFormat="1" applyFont="1" applyBorder="1" applyAlignment="1">
      <alignment horizontal="center" vertical="top" wrapText="1"/>
    </xf>
    <xf numFmtId="0" fontId="2" fillId="0" borderId="4" xfId="2" applyNumberFormat="1" applyFont="1" applyBorder="1" applyAlignment="1">
      <alignment horizontal="center" vertical="top" wrapText="1"/>
    </xf>
    <xf numFmtId="0" fontId="2" fillId="0" borderId="2" xfId="2" applyNumberFormat="1" applyFont="1" applyBorder="1" applyAlignment="1">
      <alignment horizontal="center" wrapText="1"/>
    </xf>
    <xf numFmtId="0" fontId="2" fillId="0" borderId="4" xfId="2" applyNumberFormat="1" applyFont="1" applyBorder="1" applyAlignment="1">
      <alignment horizontal="center" wrapText="1"/>
    </xf>
    <xf numFmtId="0" fontId="4" fillId="0" borderId="0" xfId="2" applyNumberFormat="1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2" xfId="2" applyNumberFormat="1" applyFont="1" applyBorder="1" applyAlignment="1">
      <alignment horizontal="center" vertical="center" wrapText="1"/>
    </xf>
    <xf numFmtId="0" fontId="2" fillId="0" borderId="3" xfId="2" applyNumberFormat="1" applyFont="1" applyBorder="1" applyAlignment="1">
      <alignment horizontal="center" vertical="center" wrapText="1"/>
    </xf>
    <xf numFmtId="0" fontId="2" fillId="0" borderId="4" xfId="2" applyNumberFormat="1" applyFont="1" applyBorder="1" applyAlignment="1">
      <alignment horizontal="center" vertical="center" wrapText="1"/>
    </xf>
    <xf numFmtId="0" fontId="2" fillId="0" borderId="6" xfId="2" applyNumberFormat="1" applyFont="1" applyBorder="1" applyAlignment="1">
      <alignment horizontal="center"/>
    </xf>
    <xf numFmtId="0" fontId="2" fillId="0" borderId="9" xfId="2" applyNumberFormat="1" applyFont="1" applyBorder="1" applyAlignment="1">
      <alignment horizontal="center"/>
    </xf>
    <xf numFmtId="0" fontId="2" fillId="0" borderId="5" xfId="2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49" fontId="4" fillId="0" borderId="0" xfId="3" applyNumberFormat="1" applyFont="1" applyAlignment="1">
      <alignment horizontal="right" vertical="top" wrapText="1"/>
    </xf>
    <xf numFmtId="49" fontId="2" fillId="0" borderId="2" xfId="2" applyNumberFormat="1" applyFont="1" applyBorder="1" applyAlignment="1">
      <alignment horizontal="center" vertical="top" wrapText="1"/>
    </xf>
    <xf numFmtId="49" fontId="2" fillId="0" borderId="4" xfId="2" applyNumberFormat="1" applyFont="1" applyBorder="1" applyAlignment="1">
      <alignment horizontal="center" vertical="top" wrapText="1"/>
    </xf>
    <xf numFmtId="49" fontId="4" fillId="0" borderId="0" xfId="3" applyNumberFormat="1" applyFont="1" applyAlignment="1">
      <alignment horizontal="center" vertical="top" wrapText="1"/>
    </xf>
    <xf numFmtId="49" fontId="1" fillId="0" borderId="0" xfId="3" applyNumberFormat="1" applyFont="1" applyAlignment="1">
      <alignment horizontal="center" vertical="top" wrapText="1"/>
    </xf>
    <xf numFmtId="49" fontId="2" fillId="0" borderId="2" xfId="3" applyNumberFormat="1" applyFont="1" applyBorder="1" applyAlignment="1">
      <alignment horizontal="center" vertical="center" wrapText="1"/>
    </xf>
    <xf numFmtId="49" fontId="2" fillId="0" borderId="3" xfId="3" applyNumberFormat="1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 vertical="center" wrapText="1"/>
    </xf>
    <xf numFmtId="49" fontId="2" fillId="0" borderId="2" xfId="2" applyNumberFormat="1" applyFont="1" applyBorder="1" applyAlignment="1">
      <alignment horizontal="center" vertical="center" wrapText="1"/>
    </xf>
    <xf numFmtId="49" fontId="2" fillId="0" borderId="3" xfId="2" applyNumberFormat="1" applyFont="1" applyBorder="1" applyAlignment="1">
      <alignment horizontal="center" vertical="center" wrapText="1"/>
    </xf>
    <xf numFmtId="49" fontId="2" fillId="0" borderId="4" xfId="2" applyNumberFormat="1" applyFont="1" applyBorder="1" applyAlignment="1">
      <alignment horizontal="center" vertical="center" wrapText="1"/>
    </xf>
    <xf numFmtId="49" fontId="2" fillId="0" borderId="6" xfId="2" applyNumberFormat="1" applyFont="1" applyBorder="1" applyAlignment="1">
      <alignment horizontal="center" vertical="top" wrapText="1"/>
    </xf>
    <xf numFmtId="49" fontId="2" fillId="0" borderId="9" xfId="2" applyNumberFormat="1" applyFont="1" applyBorder="1" applyAlignment="1">
      <alignment horizontal="center" vertical="top" wrapText="1"/>
    </xf>
    <xf numFmtId="49" fontId="2" fillId="0" borderId="5" xfId="2" applyNumberFormat="1" applyFont="1" applyBorder="1" applyAlignment="1">
      <alignment horizontal="center" vertical="top" wrapText="1"/>
    </xf>
    <xf numFmtId="49" fontId="2" fillId="0" borderId="1" xfId="2" applyNumberFormat="1" applyFont="1" applyBorder="1" applyAlignment="1">
      <alignment horizontal="center" vertical="top" wrapText="1"/>
    </xf>
    <xf numFmtId="49" fontId="2" fillId="0" borderId="1" xfId="3" applyNumberFormat="1" applyFont="1" applyBorder="1" applyAlignment="1">
      <alignment horizontal="center" vertical="top" wrapText="1"/>
    </xf>
    <xf numFmtId="49" fontId="9" fillId="0" borderId="2" xfId="2" applyNumberFormat="1" applyFont="1" applyBorder="1" applyAlignment="1">
      <alignment horizontal="center" vertical="top" wrapText="1"/>
    </xf>
    <xf numFmtId="49" fontId="9" fillId="0" borderId="4" xfId="2" applyNumberFormat="1" applyFont="1" applyBorder="1" applyAlignment="1">
      <alignment horizontal="center" vertical="top" wrapText="1"/>
    </xf>
    <xf numFmtId="49" fontId="2" fillId="0" borderId="1" xfId="3" applyNumberFormat="1" applyFont="1" applyBorder="1" applyAlignment="1">
      <alignment horizontal="center" vertical="center" wrapText="1"/>
    </xf>
    <xf numFmtId="49" fontId="2" fillId="0" borderId="1" xfId="2" applyNumberFormat="1" applyFont="1" applyBorder="1" applyAlignment="1">
      <alignment horizontal="center" vertical="center" wrapText="1"/>
    </xf>
    <xf numFmtId="0" fontId="10" fillId="0" borderId="0" xfId="0" applyFont="1" applyAlignment="1"/>
    <xf numFmtId="0" fontId="1" fillId="0" borderId="0" xfId="0" applyFont="1" applyAlignment="1">
      <alignment horizontal="center" wrapText="1"/>
    </xf>
    <xf numFmtId="0" fontId="2" fillId="2" borderId="1" xfId="2" applyNumberFormat="1" applyFont="1" applyFill="1" applyBorder="1" applyAlignment="1">
      <alignment horizontal="center"/>
    </xf>
    <xf numFmtId="0" fontId="2" fillId="0" borderId="1" xfId="2" applyNumberFormat="1" applyFont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top" wrapText="1"/>
    </xf>
    <xf numFmtId="0" fontId="2" fillId="2" borderId="1" xfId="2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0" fillId="0" borderId="0" xfId="0" applyFont="1" applyAlignment="1">
      <alignment horizontal="left"/>
    </xf>
    <xf numFmtId="0" fontId="2" fillId="2" borderId="2" xfId="2" applyNumberFormat="1" applyFont="1" applyFill="1" applyBorder="1" applyAlignment="1">
      <alignment horizontal="center" wrapText="1"/>
    </xf>
    <xf numFmtId="0" fontId="2" fillId="2" borderId="4" xfId="2" applyNumberFormat="1" applyFont="1" applyFill="1" applyBorder="1" applyAlignment="1">
      <alignment horizont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 wrapText="1"/>
    </xf>
    <xf numFmtId="0" fontId="2" fillId="0" borderId="0" xfId="2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7" xfId="2" applyNumberFormat="1" applyFont="1" applyFill="1" applyBorder="1" applyAlignment="1">
      <alignment horizontal="center" vertical="center" wrapText="1"/>
    </xf>
    <xf numFmtId="0" fontId="2" fillId="2" borderId="12" xfId="2" applyNumberFormat="1" applyFont="1" applyFill="1" applyBorder="1" applyAlignment="1">
      <alignment horizontal="center" vertical="center" wrapText="1"/>
    </xf>
    <xf numFmtId="0" fontId="2" fillId="2" borderId="13" xfId="2" applyNumberFormat="1" applyFont="1" applyFill="1" applyBorder="1" applyAlignment="1">
      <alignment horizontal="center" vertical="center" wrapText="1"/>
    </xf>
    <xf numFmtId="0" fontId="2" fillId="2" borderId="8" xfId="2" applyNumberFormat="1" applyFont="1" applyFill="1" applyBorder="1" applyAlignment="1">
      <alignment horizontal="center" vertical="center" wrapText="1"/>
    </xf>
    <xf numFmtId="0" fontId="2" fillId="2" borderId="10" xfId="2" applyNumberFormat="1" applyFont="1" applyFill="1" applyBorder="1" applyAlignment="1">
      <alignment horizontal="center" vertical="center" wrapText="1"/>
    </xf>
    <xf numFmtId="0" fontId="2" fillId="2" borderId="11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9" fillId="2" borderId="2" xfId="2" applyNumberFormat="1" applyFont="1" applyFill="1" applyBorder="1" applyAlignment="1">
      <alignment horizontal="center" vertical="center" wrapText="1"/>
    </xf>
    <xf numFmtId="0" fontId="9" fillId="2" borderId="4" xfId="2" applyNumberFormat="1" applyFont="1" applyFill="1" applyBorder="1" applyAlignment="1">
      <alignment horizontal="center" vertical="center" wrapText="1"/>
    </xf>
  </cellXfs>
  <cellStyles count="4">
    <cellStyle name="Įprastas" xfId="0" builtinId="0"/>
    <cellStyle name="Kablelis" xfId="1" builtinId="3"/>
    <cellStyle name="Normal_Sheet1" xfId="2"/>
    <cellStyle name="Paprastas_Lapas1" xfId="3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H54"/>
  <sheetViews>
    <sheetView workbookViewId="0">
      <selection activeCell="F4" sqref="F4"/>
    </sheetView>
  </sheetViews>
  <sheetFormatPr defaultColWidth="8.85546875" defaultRowHeight="15" x14ac:dyDescent="0.3"/>
  <cols>
    <col min="1" max="1" width="6.28515625" style="46" customWidth="1"/>
    <col min="2" max="2" width="2.28515625" style="46" customWidth="1"/>
    <col min="3" max="5" width="1.7109375" style="46" customWidth="1"/>
    <col min="6" max="6" width="63.42578125" style="46" customWidth="1"/>
    <col min="7" max="7" width="13.42578125" style="46" customWidth="1"/>
    <col min="8" max="16384" width="8.85546875" style="46"/>
  </cols>
  <sheetData>
    <row r="1" spans="1:7" s="144" customFormat="1" ht="18" x14ac:dyDescent="0.35">
      <c r="A1" s="143"/>
      <c r="B1" s="143"/>
      <c r="C1" s="143"/>
      <c r="D1" s="143"/>
      <c r="E1" s="143"/>
      <c r="F1" s="263" t="s">
        <v>251</v>
      </c>
      <c r="G1" s="263"/>
    </row>
    <row r="2" spans="1:7" s="144" customFormat="1" ht="17.25" customHeight="1" x14ac:dyDescent="0.35">
      <c r="A2" s="143"/>
      <c r="B2" s="143"/>
      <c r="C2" s="143"/>
      <c r="D2" s="143"/>
      <c r="E2" s="143"/>
      <c r="F2" s="264" t="s">
        <v>250</v>
      </c>
      <c r="G2" s="264"/>
    </row>
    <row r="3" spans="1:7" s="144" customFormat="1" ht="22.15" customHeight="1" x14ac:dyDescent="0.35">
      <c r="A3" s="143"/>
      <c r="B3" s="143"/>
      <c r="C3" s="143"/>
      <c r="D3" s="143"/>
      <c r="E3" s="143"/>
      <c r="F3" s="265" t="s">
        <v>252</v>
      </c>
      <c r="G3" s="265"/>
    </row>
    <row r="4" spans="1:7" x14ac:dyDescent="0.3">
      <c r="A4" s="28"/>
      <c r="B4" s="28"/>
      <c r="C4" s="28"/>
      <c r="D4" s="28"/>
      <c r="E4" s="28"/>
      <c r="F4" s="35"/>
      <c r="G4" s="36"/>
    </row>
    <row r="5" spans="1:7" ht="18" x14ac:dyDescent="0.35">
      <c r="A5" s="269" t="s">
        <v>110</v>
      </c>
      <c r="B5" s="269"/>
      <c r="C5" s="269"/>
      <c r="D5" s="269"/>
      <c r="E5" s="269"/>
      <c r="F5" s="269"/>
      <c r="G5" s="269"/>
    </row>
    <row r="6" spans="1:7" x14ac:dyDescent="0.3">
      <c r="A6" s="28"/>
      <c r="B6" s="28"/>
      <c r="C6" s="28"/>
      <c r="D6" s="28"/>
      <c r="E6" s="28"/>
      <c r="F6" s="37"/>
      <c r="G6" s="10"/>
    </row>
    <row r="7" spans="1:7" ht="30" x14ac:dyDescent="0.3">
      <c r="A7" s="6" t="s">
        <v>0</v>
      </c>
      <c r="B7" s="156"/>
      <c r="C7" s="151"/>
      <c r="D7" s="151"/>
      <c r="E7" s="151"/>
      <c r="F7" s="157" t="s">
        <v>1</v>
      </c>
      <c r="G7" s="6" t="s">
        <v>249</v>
      </c>
    </row>
    <row r="8" spans="1:7" x14ac:dyDescent="0.3">
      <c r="A8" s="38">
        <v>1</v>
      </c>
      <c r="B8" s="84"/>
      <c r="C8" s="158"/>
      <c r="D8" s="158"/>
      <c r="E8" s="158"/>
      <c r="F8" s="150">
        <v>2</v>
      </c>
      <c r="G8" s="38">
        <v>3</v>
      </c>
    </row>
    <row r="9" spans="1:7" x14ac:dyDescent="0.3">
      <c r="A9" s="40">
        <v>1</v>
      </c>
      <c r="B9" s="262" t="s">
        <v>2</v>
      </c>
      <c r="C9" s="260"/>
      <c r="D9" s="260"/>
      <c r="E9" s="260"/>
      <c r="F9" s="261"/>
      <c r="G9" s="198">
        <f>G10+G12+G16</f>
        <v>15114</v>
      </c>
    </row>
    <row r="10" spans="1:7" x14ac:dyDescent="0.3">
      <c r="A10" s="40">
        <v>2</v>
      </c>
      <c r="B10" s="148"/>
      <c r="C10" s="260" t="s">
        <v>3</v>
      </c>
      <c r="D10" s="260"/>
      <c r="E10" s="260"/>
      <c r="F10" s="261"/>
      <c r="G10" s="198">
        <f>ROUND(G11,1)</f>
        <v>12766</v>
      </c>
    </row>
    <row r="11" spans="1:7" x14ac:dyDescent="0.3">
      <c r="A11" s="40">
        <v>3</v>
      </c>
      <c r="B11" s="148"/>
      <c r="C11" s="149"/>
      <c r="D11" s="248" t="s">
        <v>4</v>
      </c>
      <c r="E11" s="248"/>
      <c r="F11" s="249"/>
      <c r="G11" s="199">
        <v>12766</v>
      </c>
    </row>
    <row r="12" spans="1:7" x14ac:dyDescent="0.3">
      <c r="A12" s="40">
        <v>4</v>
      </c>
      <c r="B12" s="148"/>
      <c r="C12" s="260" t="s">
        <v>5</v>
      </c>
      <c r="D12" s="260"/>
      <c r="E12" s="260"/>
      <c r="F12" s="261"/>
      <c r="G12" s="200">
        <f>SUM(G13:G15)</f>
        <v>2320</v>
      </c>
    </row>
    <row r="13" spans="1:7" x14ac:dyDescent="0.3">
      <c r="A13" s="40">
        <v>5</v>
      </c>
      <c r="B13" s="148"/>
      <c r="C13" s="149"/>
      <c r="D13" s="238" t="s">
        <v>6</v>
      </c>
      <c r="E13" s="238"/>
      <c r="F13" s="239"/>
      <c r="G13" s="199">
        <v>900</v>
      </c>
    </row>
    <row r="14" spans="1:7" x14ac:dyDescent="0.3">
      <c r="A14" s="40">
        <v>6</v>
      </c>
      <c r="B14" s="148"/>
      <c r="C14" s="149"/>
      <c r="D14" s="238" t="s">
        <v>7</v>
      </c>
      <c r="E14" s="238"/>
      <c r="F14" s="239"/>
      <c r="G14" s="199">
        <v>20</v>
      </c>
    </row>
    <row r="15" spans="1:7" x14ac:dyDescent="0.3">
      <c r="A15" s="40">
        <v>7</v>
      </c>
      <c r="B15" s="148"/>
      <c r="C15" s="149"/>
      <c r="D15" s="238" t="s">
        <v>8</v>
      </c>
      <c r="E15" s="238"/>
      <c r="F15" s="239"/>
      <c r="G15" s="199">
        <v>1400</v>
      </c>
    </row>
    <row r="16" spans="1:7" x14ac:dyDescent="0.3">
      <c r="A16" s="40">
        <v>8</v>
      </c>
      <c r="B16" s="148"/>
      <c r="C16" s="246" t="s">
        <v>135</v>
      </c>
      <c r="D16" s="246"/>
      <c r="E16" s="246"/>
      <c r="F16" s="247"/>
      <c r="G16" s="198">
        <f>SUM(G17)</f>
        <v>28</v>
      </c>
    </row>
    <row r="17" spans="1:8" x14ac:dyDescent="0.3">
      <c r="A17" s="40">
        <v>9</v>
      </c>
      <c r="B17" s="148"/>
      <c r="C17" s="147"/>
      <c r="D17" s="238" t="s">
        <v>140</v>
      </c>
      <c r="E17" s="238"/>
      <c r="F17" s="239"/>
      <c r="G17" s="199">
        <v>28</v>
      </c>
    </row>
    <row r="18" spans="1:8" x14ac:dyDescent="0.3">
      <c r="A18" s="40">
        <v>10</v>
      </c>
      <c r="B18" s="262" t="s">
        <v>15</v>
      </c>
      <c r="C18" s="260"/>
      <c r="D18" s="260"/>
      <c r="E18" s="260"/>
      <c r="F18" s="261"/>
      <c r="G18" s="198">
        <f>G19</f>
        <v>10806.4</v>
      </c>
    </row>
    <row r="19" spans="1:8" x14ac:dyDescent="0.3">
      <c r="A19" s="40">
        <v>11</v>
      </c>
      <c r="B19" s="148"/>
      <c r="C19" s="236" t="s">
        <v>138</v>
      </c>
      <c r="D19" s="236"/>
      <c r="E19" s="236"/>
      <c r="F19" s="237"/>
      <c r="G19" s="198">
        <f>G20+G24</f>
        <v>10806.4</v>
      </c>
    </row>
    <row r="20" spans="1:8" x14ac:dyDescent="0.3">
      <c r="A20" s="40">
        <v>12</v>
      </c>
      <c r="B20" s="148"/>
      <c r="C20" s="149"/>
      <c r="D20" s="240" t="s">
        <v>136</v>
      </c>
      <c r="E20" s="240"/>
      <c r="F20" s="241"/>
      <c r="G20" s="199">
        <f>SUM(G21:G23)</f>
        <v>7755.7</v>
      </c>
    </row>
    <row r="21" spans="1:8" x14ac:dyDescent="0.3">
      <c r="A21" s="40">
        <v>13</v>
      </c>
      <c r="B21" s="148"/>
      <c r="C21" s="149"/>
      <c r="D21" s="149"/>
      <c r="E21" s="250" t="s">
        <v>134</v>
      </c>
      <c r="F21" s="251"/>
      <c r="G21" s="201">
        <v>6573</v>
      </c>
      <c r="H21" s="234">
        <v>-1.8</v>
      </c>
    </row>
    <row r="22" spans="1:8" ht="29.45" customHeight="1" x14ac:dyDescent="0.3">
      <c r="A22" s="40">
        <v>14</v>
      </c>
      <c r="B22" s="148"/>
      <c r="C22" s="149"/>
      <c r="D22" s="149"/>
      <c r="E22" s="250" t="s">
        <v>16</v>
      </c>
      <c r="F22" s="251"/>
      <c r="G22" s="202">
        <v>1032.5</v>
      </c>
    </row>
    <row r="23" spans="1:8" x14ac:dyDescent="0.3">
      <c r="A23" s="40">
        <v>15</v>
      </c>
      <c r="B23" s="148"/>
      <c r="C23" s="149"/>
      <c r="D23" s="149"/>
      <c r="E23" s="250" t="s">
        <v>17</v>
      </c>
      <c r="F23" s="251"/>
      <c r="G23" s="201">
        <v>150.19999999999999</v>
      </c>
    </row>
    <row r="24" spans="1:8" x14ac:dyDescent="0.3">
      <c r="A24" s="40">
        <v>16</v>
      </c>
      <c r="B24" s="148"/>
      <c r="C24" s="149"/>
      <c r="D24" s="240" t="s">
        <v>137</v>
      </c>
      <c r="E24" s="240"/>
      <c r="F24" s="241"/>
      <c r="G24" s="199">
        <f>SUM(G25:G26)</f>
        <v>3050.7</v>
      </c>
    </row>
    <row r="25" spans="1:8" ht="30.6" customHeight="1" x14ac:dyDescent="0.3">
      <c r="A25" s="40">
        <v>17</v>
      </c>
      <c r="B25" s="148"/>
      <c r="C25" s="149"/>
      <c r="D25" s="149"/>
      <c r="E25" s="252" t="s">
        <v>18</v>
      </c>
      <c r="F25" s="253"/>
      <c r="G25" s="202">
        <v>2798</v>
      </c>
    </row>
    <row r="26" spans="1:8" x14ac:dyDescent="0.3">
      <c r="A26" s="40">
        <v>18</v>
      </c>
      <c r="B26" s="148"/>
      <c r="C26" s="149"/>
      <c r="D26" s="149"/>
      <c r="E26" s="252" t="s">
        <v>19</v>
      </c>
      <c r="F26" s="253"/>
      <c r="G26" s="201">
        <v>252.7</v>
      </c>
    </row>
    <row r="27" spans="1:8" x14ac:dyDescent="0.3">
      <c r="A27" s="40">
        <v>19</v>
      </c>
      <c r="B27" s="257" t="s">
        <v>10</v>
      </c>
      <c r="C27" s="258"/>
      <c r="D27" s="258"/>
      <c r="E27" s="258"/>
      <c r="F27" s="259"/>
      <c r="G27" s="198">
        <f>G28+G32+G38+G39</f>
        <v>5232</v>
      </c>
    </row>
    <row r="28" spans="1:8" x14ac:dyDescent="0.3">
      <c r="A28" s="40">
        <v>20</v>
      </c>
      <c r="B28" s="148"/>
      <c r="C28" s="260" t="s">
        <v>133</v>
      </c>
      <c r="D28" s="260"/>
      <c r="E28" s="260"/>
      <c r="F28" s="261"/>
      <c r="G28" s="198">
        <f>SUM(G29:G31)</f>
        <v>765</v>
      </c>
    </row>
    <row r="29" spans="1:8" x14ac:dyDescent="0.3">
      <c r="A29" s="40">
        <v>21</v>
      </c>
      <c r="B29" s="148"/>
      <c r="C29" s="149"/>
      <c r="D29" s="238" t="s">
        <v>9</v>
      </c>
      <c r="E29" s="238"/>
      <c r="F29" s="239"/>
      <c r="G29" s="199">
        <v>735</v>
      </c>
    </row>
    <row r="30" spans="1:8" x14ac:dyDescent="0.3">
      <c r="A30" s="40">
        <v>22</v>
      </c>
      <c r="B30" s="148"/>
      <c r="C30" s="149"/>
      <c r="D30" s="248" t="s">
        <v>12</v>
      </c>
      <c r="E30" s="248"/>
      <c r="F30" s="249"/>
      <c r="G30" s="199">
        <v>5</v>
      </c>
    </row>
    <row r="31" spans="1:8" x14ac:dyDescent="0.3">
      <c r="A31" s="40">
        <v>23</v>
      </c>
      <c r="B31" s="148"/>
      <c r="C31" s="149"/>
      <c r="D31" s="240" t="s">
        <v>139</v>
      </c>
      <c r="E31" s="240"/>
      <c r="F31" s="241"/>
      <c r="G31" s="199">
        <v>25</v>
      </c>
    </row>
    <row r="32" spans="1:8" x14ac:dyDescent="0.3">
      <c r="A32" s="40">
        <v>24</v>
      </c>
      <c r="B32" s="148"/>
      <c r="C32" s="260" t="s">
        <v>21</v>
      </c>
      <c r="D32" s="260"/>
      <c r="E32" s="260"/>
      <c r="F32" s="261"/>
      <c r="G32" s="198">
        <f>SUM(G33:G37)</f>
        <v>4379</v>
      </c>
    </row>
    <row r="33" spans="1:7" x14ac:dyDescent="0.3">
      <c r="A33" s="40">
        <v>25</v>
      </c>
      <c r="B33" s="148"/>
      <c r="C33" s="146"/>
      <c r="D33" s="240" t="s">
        <v>141</v>
      </c>
      <c r="E33" s="240"/>
      <c r="F33" s="241"/>
      <c r="G33" s="199">
        <v>615.70000000000005</v>
      </c>
    </row>
    <row r="34" spans="1:7" x14ac:dyDescent="0.3">
      <c r="A34" s="40">
        <v>26</v>
      </c>
      <c r="B34" s="148"/>
      <c r="C34" s="146"/>
      <c r="D34" s="240" t="s">
        <v>142</v>
      </c>
      <c r="E34" s="240"/>
      <c r="F34" s="241"/>
      <c r="G34" s="199">
        <v>231</v>
      </c>
    </row>
    <row r="35" spans="1:7" x14ac:dyDescent="0.3">
      <c r="A35" s="40">
        <v>27</v>
      </c>
      <c r="B35" s="148"/>
      <c r="C35" s="146"/>
      <c r="D35" s="240" t="s">
        <v>143</v>
      </c>
      <c r="E35" s="240"/>
      <c r="F35" s="241"/>
      <c r="G35" s="199">
        <v>401.3</v>
      </c>
    </row>
    <row r="36" spans="1:7" x14ac:dyDescent="0.3">
      <c r="A36" s="40">
        <v>28</v>
      </c>
      <c r="B36" s="148"/>
      <c r="C36" s="149"/>
      <c r="D36" s="238" t="s">
        <v>11</v>
      </c>
      <c r="E36" s="238"/>
      <c r="F36" s="239"/>
      <c r="G36" s="199">
        <v>43</v>
      </c>
    </row>
    <row r="37" spans="1:7" x14ac:dyDescent="0.3">
      <c r="A37" s="40">
        <v>29</v>
      </c>
      <c r="B37" s="148"/>
      <c r="C37" s="149"/>
      <c r="D37" s="240" t="s">
        <v>20</v>
      </c>
      <c r="E37" s="240"/>
      <c r="F37" s="241"/>
      <c r="G37" s="199">
        <v>3088</v>
      </c>
    </row>
    <row r="38" spans="1:7" x14ac:dyDescent="0.3">
      <c r="A38" s="40">
        <v>30</v>
      </c>
      <c r="B38" s="148"/>
      <c r="C38" s="246" t="s">
        <v>13</v>
      </c>
      <c r="D38" s="246"/>
      <c r="E38" s="246"/>
      <c r="F38" s="247"/>
      <c r="G38" s="198">
        <v>85</v>
      </c>
    </row>
    <row r="39" spans="1:7" x14ac:dyDescent="0.3">
      <c r="A39" s="40">
        <v>31</v>
      </c>
      <c r="B39" s="148"/>
      <c r="C39" s="246" t="s">
        <v>14</v>
      </c>
      <c r="D39" s="246"/>
      <c r="E39" s="246"/>
      <c r="F39" s="247"/>
      <c r="G39" s="198">
        <v>3</v>
      </c>
    </row>
    <row r="40" spans="1:7" x14ac:dyDescent="0.3">
      <c r="A40" s="40">
        <v>32</v>
      </c>
      <c r="B40" s="235" t="s">
        <v>144</v>
      </c>
      <c r="C40" s="236"/>
      <c r="D40" s="236"/>
      <c r="E40" s="236"/>
      <c r="F40" s="237"/>
      <c r="G40" s="198">
        <f>SUM(G42:G43)</f>
        <v>233</v>
      </c>
    </row>
    <row r="41" spans="1:7" x14ac:dyDescent="0.3">
      <c r="A41" s="40">
        <v>33</v>
      </c>
      <c r="B41" s="159"/>
      <c r="C41" s="244" t="s">
        <v>148</v>
      </c>
      <c r="D41" s="244"/>
      <c r="E41" s="244"/>
      <c r="F41" s="245"/>
      <c r="G41" s="198">
        <f>SUM(G42:G43)</f>
        <v>233</v>
      </c>
    </row>
    <row r="42" spans="1:7" x14ac:dyDescent="0.3">
      <c r="A42" s="40">
        <v>34</v>
      </c>
      <c r="B42" s="159"/>
      <c r="C42" s="160"/>
      <c r="D42" s="240" t="s">
        <v>145</v>
      </c>
      <c r="E42" s="240"/>
      <c r="F42" s="241"/>
      <c r="G42" s="199">
        <v>30</v>
      </c>
    </row>
    <row r="43" spans="1:7" x14ac:dyDescent="0.3">
      <c r="A43" s="40">
        <v>35</v>
      </c>
      <c r="B43" s="159"/>
      <c r="C43" s="160"/>
      <c r="D43" s="240" t="s">
        <v>146</v>
      </c>
      <c r="E43" s="240"/>
      <c r="F43" s="241"/>
      <c r="G43" s="199">
        <v>203</v>
      </c>
    </row>
    <row r="44" spans="1:7" x14ac:dyDescent="0.3">
      <c r="A44" s="40">
        <v>36</v>
      </c>
      <c r="B44" s="235" t="s">
        <v>147</v>
      </c>
      <c r="C44" s="236"/>
      <c r="D44" s="236"/>
      <c r="E44" s="236"/>
      <c r="F44" s="237"/>
      <c r="G44" s="198">
        <f>SUM(G9+G18+G27+G40)</f>
        <v>31385.4</v>
      </c>
    </row>
    <row r="45" spans="1:7" s="152" customFormat="1" ht="43.9" customHeight="1" x14ac:dyDescent="0.3">
      <c r="A45" s="40">
        <v>37</v>
      </c>
      <c r="B45" s="148"/>
      <c r="C45" s="242" t="s">
        <v>229</v>
      </c>
      <c r="D45" s="242"/>
      <c r="E45" s="242"/>
      <c r="F45" s="243"/>
      <c r="G45" s="200">
        <f>G10+G12+G29+G30+G36+G38+G39</f>
        <v>15957</v>
      </c>
    </row>
    <row r="46" spans="1:7" s="152" customFormat="1" x14ac:dyDescent="0.3">
      <c r="A46" s="40">
        <v>38</v>
      </c>
      <c r="B46" s="235" t="s">
        <v>149</v>
      </c>
      <c r="C46" s="236"/>
      <c r="D46" s="236"/>
      <c r="E46" s="236"/>
      <c r="F46" s="237"/>
      <c r="G46" s="203">
        <f>G47</f>
        <v>1250</v>
      </c>
    </row>
    <row r="47" spans="1:7" s="152" customFormat="1" x14ac:dyDescent="0.3">
      <c r="A47" s="40">
        <v>39</v>
      </c>
      <c r="B47" s="148"/>
      <c r="C47" s="149"/>
      <c r="D47" s="238" t="s">
        <v>22</v>
      </c>
      <c r="E47" s="238"/>
      <c r="F47" s="239"/>
      <c r="G47" s="199">
        <v>1250</v>
      </c>
    </row>
    <row r="48" spans="1:7" s="152" customFormat="1" ht="15" customHeight="1" x14ac:dyDescent="0.3">
      <c r="A48" s="40">
        <v>40</v>
      </c>
      <c r="B48" s="254" t="s">
        <v>23</v>
      </c>
      <c r="C48" s="255"/>
      <c r="D48" s="255"/>
      <c r="E48" s="255"/>
      <c r="F48" s="256"/>
      <c r="G48" s="203">
        <f>G49+G50+G51+G52</f>
        <v>2178.1</v>
      </c>
    </row>
    <row r="49" spans="1:7" s="152" customFormat="1" x14ac:dyDescent="0.3">
      <c r="A49" s="40">
        <v>41</v>
      </c>
      <c r="B49" s="266" t="s">
        <v>24</v>
      </c>
      <c r="C49" s="267"/>
      <c r="D49" s="267"/>
      <c r="E49" s="267"/>
      <c r="F49" s="268"/>
      <c r="G49" s="204">
        <v>1400.3</v>
      </c>
    </row>
    <row r="50" spans="1:7" s="152" customFormat="1" x14ac:dyDescent="0.3">
      <c r="A50" s="40">
        <v>42</v>
      </c>
      <c r="B50" s="266" t="s">
        <v>25</v>
      </c>
      <c r="C50" s="267"/>
      <c r="D50" s="267"/>
      <c r="E50" s="267"/>
      <c r="F50" s="268"/>
      <c r="G50" s="199">
        <v>329.6</v>
      </c>
    </row>
    <row r="51" spans="1:7" s="152" customFormat="1" x14ac:dyDescent="0.3">
      <c r="A51" s="40">
        <v>43</v>
      </c>
      <c r="B51" s="266" t="s">
        <v>26</v>
      </c>
      <c r="C51" s="267"/>
      <c r="D51" s="267"/>
      <c r="E51" s="267"/>
      <c r="F51" s="268"/>
      <c r="G51" s="199">
        <v>222.8</v>
      </c>
    </row>
    <row r="52" spans="1:7" s="152" customFormat="1" x14ac:dyDescent="0.3">
      <c r="A52" s="40">
        <v>44</v>
      </c>
      <c r="B52" s="266" t="s">
        <v>27</v>
      </c>
      <c r="C52" s="267"/>
      <c r="D52" s="267"/>
      <c r="E52" s="267"/>
      <c r="F52" s="268"/>
      <c r="G52" s="204">
        <v>225.4</v>
      </c>
    </row>
    <row r="53" spans="1:7" s="152" customFormat="1" x14ac:dyDescent="0.3">
      <c r="A53" s="153"/>
      <c r="B53" s="153"/>
      <c r="C53" s="153"/>
      <c r="D53" s="153"/>
      <c r="E53" s="153"/>
      <c r="F53" s="154"/>
      <c r="G53" s="155"/>
    </row>
    <row r="54" spans="1:7" x14ac:dyDescent="0.3">
      <c r="A54" s="270" t="s">
        <v>28</v>
      </c>
      <c r="B54" s="270"/>
      <c r="C54" s="270"/>
      <c r="D54" s="270"/>
      <c r="E54" s="270"/>
      <c r="F54" s="270"/>
      <c r="G54" s="270"/>
    </row>
  </sheetData>
  <mergeCells count="49">
    <mergeCell ref="B49:F49"/>
    <mergeCell ref="B50:F50"/>
    <mergeCell ref="B51:F51"/>
    <mergeCell ref="B52:F52"/>
    <mergeCell ref="A5:G5"/>
    <mergeCell ref="A54:G54"/>
    <mergeCell ref="C12:F12"/>
    <mergeCell ref="D13:F13"/>
    <mergeCell ref="D14:F14"/>
    <mergeCell ref="D15:F15"/>
    <mergeCell ref="F1:G1"/>
    <mergeCell ref="F2:G2"/>
    <mergeCell ref="F3:G3"/>
    <mergeCell ref="B9:F9"/>
    <mergeCell ref="C10:F10"/>
    <mergeCell ref="D11:F11"/>
    <mergeCell ref="B18:F18"/>
    <mergeCell ref="C19:F19"/>
    <mergeCell ref="D20:F20"/>
    <mergeCell ref="C16:F16"/>
    <mergeCell ref="D17:F17"/>
    <mergeCell ref="E21:F21"/>
    <mergeCell ref="E22:F22"/>
    <mergeCell ref="E23:F23"/>
    <mergeCell ref="D24:F24"/>
    <mergeCell ref="E25:F25"/>
    <mergeCell ref="B48:F48"/>
    <mergeCell ref="E26:F26"/>
    <mergeCell ref="B27:F27"/>
    <mergeCell ref="C28:F28"/>
    <mergeCell ref="C32:F32"/>
    <mergeCell ref="C38:F38"/>
    <mergeCell ref="C39:F39"/>
    <mergeCell ref="D29:F29"/>
    <mergeCell ref="D30:F30"/>
    <mergeCell ref="D31:F31"/>
    <mergeCell ref="D33:F33"/>
    <mergeCell ref="D34:F34"/>
    <mergeCell ref="D35:F35"/>
    <mergeCell ref="D36:F36"/>
    <mergeCell ref="D37:F37"/>
    <mergeCell ref="B40:F40"/>
    <mergeCell ref="D47:F47"/>
    <mergeCell ref="D42:F42"/>
    <mergeCell ref="D43:F43"/>
    <mergeCell ref="B44:F44"/>
    <mergeCell ref="C45:F45"/>
    <mergeCell ref="C41:F41"/>
    <mergeCell ref="B46:F46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activeCell="A2" sqref="A2:F2"/>
    </sheetView>
  </sheetViews>
  <sheetFormatPr defaultRowHeight="15" x14ac:dyDescent="0.3"/>
  <cols>
    <col min="1" max="1" width="4.140625" style="28" customWidth="1"/>
    <col min="2" max="2" width="34.42578125" style="10" customWidth="1"/>
    <col min="3" max="3" width="9.140625" style="10" customWidth="1"/>
    <col min="4" max="6" width="15.7109375" style="10" customWidth="1"/>
    <col min="7" max="16384" width="9.140625" style="10"/>
  </cols>
  <sheetData>
    <row r="1" spans="1:6" ht="18" x14ac:dyDescent="0.35">
      <c r="A1" s="263" t="s">
        <v>253</v>
      </c>
      <c r="B1" s="263"/>
      <c r="C1" s="263"/>
      <c r="D1" s="263"/>
      <c r="E1" s="263"/>
      <c r="F1" s="263"/>
    </row>
    <row r="2" spans="1:6" ht="18" x14ac:dyDescent="0.35">
      <c r="A2" s="263" t="s">
        <v>254</v>
      </c>
      <c r="B2" s="263"/>
      <c r="C2" s="263"/>
      <c r="D2" s="263"/>
      <c r="E2" s="263"/>
      <c r="F2" s="263"/>
    </row>
    <row r="3" spans="1:6" ht="18" x14ac:dyDescent="0.3">
      <c r="A3" s="265" t="s">
        <v>255</v>
      </c>
      <c r="B3" s="265"/>
      <c r="C3" s="265"/>
      <c r="D3" s="265"/>
      <c r="E3" s="265"/>
      <c r="F3" s="265"/>
    </row>
    <row r="4" spans="1:6" x14ac:dyDescent="0.3">
      <c r="E4" s="41"/>
      <c r="F4" s="11"/>
    </row>
    <row r="5" spans="1:6" ht="18" x14ac:dyDescent="0.35">
      <c r="A5" s="269" t="s">
        <v>247</v>
      </c>
      <c r="B5" s="269"/>
      <c r="C5" s="269"/>
      <c r="D5" s="269"/>
      <c r="E5" s="269"/>
      <c r="F5" s="269"/>
    </row>
    <row r="6" spans="1:6" ht="15.75" customHeight="1" x14ac:dyDescent="0.35">
      <c r="A6" s="269" t="s">
        <v>230</v>
      </c>
      <c r="B6" s="269"/>
      <c r="C6" s="269"/>
      <c r="D6" s="269"/>
      <c r="E6" s="269"/>
      <c r="F6" s="269"/>
    </row>
    <row r="7" spans="1:6" ht="16.5" customHeight="1" x14ac:dyDescent="0.3">
      <c r="A7" s="205"/>
      <c r="B7" s="205"/>
      <c r="C7" s="205"/>
      <c r="D7" s="205"/>
      <c r="E7" s="271"/>
      <c r="F7" s="271"/>
    </row>
    <row r="8" spans="1:6" x14ac:dyDescent="0.3">
      <c r="A8" s="278" t="s">
        <v>0</v>
      </c>
      <c r="B8" s="278" t="s">
        <v>231</v>
      </c>
      <c r="C8" s="278" t="s">
        <v>240</v>
      </c>
      <c r="D8" s="281" t="s">
        <v>49</v>
      </c>
      <c r="E8" s="282"/>
      <c r="F8" s="283"/>
    </row>
    <row r="9" spans="1:6" x14ac:dyDescent="0.3">
      <c r="A9" s="279"/>
      <c r="B9" s="279"/>
      <c r="C9" s="279"/>
      <c r="D9" s="272" t="s">
        <v>238</v>
      </c>
      <c r="E9" s="275" t="s">
        <v>239</v>
      </c>
      <c r="F9" s="276" t="s">
        <v>241</v>
      </c>
    </row>
    <row r="10" spans="1:6" x14ac:dyDescent="0.3">
      <c r="A10" s="279"/>
      <c r="B10" s="279"/>
      <c r="C10" s="279"/>
      <c r="D10" s="273"/>
      <c r="E10" s="275"/>
      <c r="F10" s="276"/>
    </row>
    <row r="11" spans="1:6" x14ac:dyDescent="0.3">
      <c r="A11" s="279"/>
      <c r="B11" s="279"/>
      <c r="C11" s="279"/>
      <c r="D11" s="273"/>
      <c r="E11" s="275"/>
      <c r="F11" s="276"/>
    </row>
    <row r="12" spans="1:6" ht="45.6" customHeight="1" x14ac:dyDescent="0.3">
      <c r="A12" s="280"/>
      <c r="B12" s="280"/>
      <c r="C12" s="280"/>
      <c r="D12" s="274"/>
      <c r="E12" s="275"/>
      <c r="F12" s="276"/>
    </row>
    <row r="13" spans="1:6" s="28" customFormat="1" ht="15.75" customHeight="1" x14ac:dyDescent="0.3">
      <c r="A13" s="206">
        <v>1</v>
      </c>
      <c r="B13" s="206">
        <v>2</v>
      </c>
      <c r="C13" s="206">
        <v>3</v>
      </c>
      <c r="D13" s="207">
        <v>4</v>
      </c>
      <c r="E13" s="208">
        <v>5</v>
      </c>
      <c r="F13" s="1">
        <v>6</v>
      </c>
    </row>
    <row r="14" spans="1:6" x14ac:dyDescent="0.3">
      <c r="A14" s="1">
        <v>1</v>
      </c>
      <c r="B14" s="213" t="s">
        <v>30</v>
      </c>
      <c r="C14" s="18">
        <f>ROUND(D14+E14+F14,1)</f>
        <v>160.69999999999999</v>
      </c>
      <c r="D14" s="23"/>
      <c r="E14" s="23">
        <v>0.4</v>
      </c>
      <c r="F14" s="23">
        <v>160.30000000000001</v>
      </c>
    </row>
    <row r="15" spans="1:6" s="41" customFormat="1" x14ac:dyDescent="0.3">
      <c r="A15" s="1">
        <v>2</v>
      </c>
      <c r="B15" s="213" t="s">
        <v>232</v>
      </c>
      <c r="C15" s="18">
        <f t="shared" ref="C15:C39" si="0">ROUND(D15+E15+F15,1)</f>
        <v>63.1</v>
      </c>
      <c r="D15" s="23"/>
      <c r="E15" s="23">
        <v>36.6</v>
      </c>
      <c r="F15" s="23">
        <v>26.5</v>
      </c>
    </row>
    <row r="16" spans="1:6" s="41" customFormat="1" x14ac:dyDescent="0.3">
      <c r="A16" s="1">
        <v>3</v>
      </c>
      <c r="B16" s="213" t="s">
        <v>233</v>
      </c>
      <c r="C16" s="18">
        <f t="shared" si="0"/>
        <v>71.599999999999994</v>
      </c>
      <c r="D16" s="23"/>
      <c r="E16" s="23">
        <v>70</v>
      </c>
      <c r="F16" s="23">
        <v>1.6</v>
      </c>
    </row>
    <row r="17" spans="1:6" s="41" customFormat="1" x14ac:dyDescent="0.3">
      <c r="A17" s="1">
        <v>4</v>
      </c>
      <c r="B17" s="213" t="s">
        <v>117</v>
      </c>
      <c r="C17" s="18">
        <f t="shared" si="0"/>
        <v>180</v>
      </c>
      <c r="D17" s="23"/>
      <c r="E17" s="23">
        <v>180</v>
      </c>
      <c r="F17" s="23"/>
    </row>
    <row r="18" spans="1:6" s="41" customFormat="1" x14ac:dyDescent="0.3">
      <c r="A18" s="1">
        <v>5</v>
      </c>
      <c r="B18" s="213" t="s">
        <v>31</v>
      </c>
      <c r="C18" s="18">
        <f t="shared" si="0"/>
        <v>11</v>
      </c>
      <c r="D18" s="23"/>
      <c r="E18" s="23">
        <v>7.3</v>
      </c>
      <c r="F18" s="23">
        <v>3.7</v>
      </c>
    </row>
    <row r="19" spans="1:6" s="41" customFormat="1" x14ac:dyDescent="0.3">
      <c r="A19" s="1">
        <v>6</v>
      </c>
      <c r="B19" s="213" t="s">
        <v>32</v>
      </c>
      <c r="C19" s="18">
        <f t="shared" si="0"/>
        <v>0.7</v>
      </c>
      <c r="D19" s="23"/>
      <c r="E19" s="23">
        <v>0.7</v>
      </c>
      <c r="F19" s="23"/>
    </row>
    <row r="20" spans="1:6" s="41" customFormat="1" x14ac:dyDescent="0.3">
      <c r="A20" s="1">
        <v>7</v>
      </c>
      <c r="B20" s="214" t="s">
        <v>234</v>
      </c>
      <c r="C20" s="18">
        <f t="shared" si="0"/>
        <v>10.199999999999999</v>
      </c>
      <c r="D20" s="23"/>
      <c r="E20" s="23">
        <v>5.7</v>
      </c>
      <c r="F20" s="23">
        <v>4.5</v>
      </c>
    </row>
    <row r="21" spans="1:6" s="41" customFormat="1" x14ac:dyDescent="0.3">
      <c r="A21" s="1">
        <v>8</v>
      </c>
      <c r="B21" s="214" t="s">
        <v>33</v>
      </c>
      <c r="C21" s="18">
        <f t="shared" si="0"/>
        <v>7.7</v>
      </c>
      <c r="D21" s="23"/>
      <c r="E21" s="23">
        <v>7</v>
      </c>
      <c r="F21" s="23">
        <v>0.7</v>
      </c>
    </row>
    <row r="22" spans="1:6" s="41" customFormat="1" x14ac:dyDescent="0.3">
      <c r="A22" s="1">
        <v>9</v>
      </c>
      <c r="B22" s="213" t="s">
        <v>159</v>
      </c>
      <c r="C22" s="18">
        <f t="shared" si="0"/>
        <v>42</v>
      </c>
      <c r="D22" s="23"/>
      <c r="E22" s="23">
        <v>19</v>
      </c>
      <c r="F22" s="23">
        <v>23</v>
      </c>
    </row>
    <row r="23" spans="1:6" s="41" customFormat="1" x14ac:dyDescent="0.3">
      <c r="A23" s="1">
        <v>10</v>
      </c>
      <c r="B23" s="214" t="s">
        <v>34</v>
      </c>
      <c r="C23" s="18">
        <f t="shared" si="0"/>
        <v>19</v>
      </c>
      <c r="D23" s="23">
        <v>16</v>
      </c>
      <c r="E23" s="23">
        <v>3</v>
      </c>
      <c r="F23" s="23"/>
    </row>
    <row r="24" spans="1:6" s="41" customFormat="1" x14ac:dyDescent="0.3">
      <c r="A24" s="1">
        <v>11</v>
      </c>
      <c r="B24" s="214" t="s">
        <v>35</v>
      </c>
      <c r="C24" s="18">
        <f t="shared" si="0"/>
        <v>32.299999999999997</v>
      </c>
      <c r="D24" s="23">
        <v>25.7</v>
      </c>
      <c r="E24" s="23">
        <v>5.5</v>
      </c>
      <c r="F24" s="23">
        <v>1.1000000000000001</v>
      </c>
    </row>
    <row r="25" spans="1:6" s="41" customFormat="1" x14ac:dyDescent="0.3">
      <c r="A25" s="1">
        <v>12</v>
      </c>
      <c r="B25" s="214" t="s">
        <v>36</v>
      </c>
      <c r="C25" s="18">
        <f t="shared" si="0"/>
        <v>43.4</v>
      </c>
      <c r="D25" s="23">
        <v>36</v>
      </c>
      <c r="E25" s="23">
        <v>6.5</v>
      </c>
      <c r="F25" s="23">
        <v>0.9</v>
      </c>
    </row>
    <row r="26" spans="1:6" s="41" customFormat="1" x14ac:dyDescent="0.3">
      <c r="A26" s="1">
        <v>13</v>
      </c>
      <c r="B26" s="214" t="s">
        <v>37</v>
      </c>
      <c r="C26" s="18">
        <f t="shared" si="0"/>
        <v>64.2</v>
      </c>
      <c r="D26" s="23">
        <v>53.4</v>
      </c>
      <c r="E26" s="23">
        <v>9.6</v>
      </c>
      <c r="F26" s="23">
        <v>1.2</v>
      </c>
    </row>
    <row r="27" spans="1:6" s="41" customFormat="1" x14ac:dyDescent="0.3">
      <c r="A27" s="1">
        <v>14</v>
      </c>
      <c r="B27" s="214" t="s">
        <v>38</v>
      </c>
      <c r="C27" s="18">
        <f t="shared" si="0"/>
        <v>56.8</v>
      </c>
      <c r="D27" s="23">
        <v>47.2</v>
      </c>
      <c r="E27" s="23">
        <v>8.1</v>
      </c>
      <c r="F27" s="23">
        <v>1.5</v>
      </c>
    </row>
    <row r="28" spans="1:6" s="41" customFormat="1" x14ac:dyDescent="0.3">
      <c r="A28" s="1">
        <v>15</v>
      </c>
      <c r="B28" s="214" t="s">
        <v>39</v>
      </c>
      <c r="C28" s="18">
        <f t="shared" si="0"/>
        <v>44.4</v>
      </c>
      <c r="D28" s="23">
        <v>36.200000000000003</v>
      </c>
      <c r="E28" s="23">
        <v>6.2</v>
      </c>
      <c r="F28" s="23">
        <v>2</v>
      </c>
    </row>
    <row r="29" spans="1:6" s="41" customFormat="1" x14ac:dyDescent="0.3">
      <c r="A29" s="1">
        <v>16</v>
      </c>
      <c r="B29" s="213" t="s">
        <v>40</v>
      </c>
      <c r="C29" s="18">
        <f t="shared" si="0"/>
        <v>19</v>
      </c>
      <c r="D29" s="23"/>
      <c r="E29" s="23">
        <v>19</v>
      </c>
      <c r="F29" s="23"/>
    </row>
    <row r="30" spans="1:6" x14ac:dyDescent="0.3">
      <c r="A30" s="1">
        <v>17</v>
      </c>
      <c r="B30" s="214" t="s">
        <v>41</v>
      </c>
      <c r="C30" s="18">
        <f t="shared" si="0"/>
        <v>53</v>
      </c>
      <c r="D30" s="23"/>
      <c r="E30" s="23">
        <v>53</v>
      </c>
      <c r="F30" s="23"/>
    </row>
    <row r="31" spans="1:6" s="41" customFormat="1" x14ac:dyDescent="0.3">
      <c r="A31" s="1">
        <v>18</v>
      </c>
      <c r="B31" s="213" t="s">
        <v>235</v>
      </c>
      <c r="C31" s="18">
        <f t="shared" si="0"/>
        <v>18</v>
      </c>
      <c r="D31" s="23"/>
      <c r="E31" s="23">
        <v>18</v>
      </c>
      <c r="F31" s="23"/>
    </row>
    <row r="32" spans="1:6" s="41" customFormat="1" x14ac:dyDescent="0.3">
      <c r="A32" s="1">
        <v>19</v>
      </c>
      <c r="B32" s="213" t="s">
        <v>42</v>
      </c>
      <c r="C32" s="18">
        <f t="shared" si="0"/>
        <v>25</v>
      </c>
      <c r="D32" s="23"/>
      <c r="E32" s="23">
        <v>25</v>
      </c>
      <c r="F32" s="23"/>
    </row>
    <row r="33" spans="1:6" s="41" customFormat="1" x14ac:dyDescent="0.3">
      <c r="A33" s="1">
        <v>20</v>
      </c>
      <c r="B33" s="213" t="s">
        <v>113</v>
      </c>
      <c r="C33" s="18">
        <f t="shared" si="0"/>
        <v>29.7</v>
      </c>
      <c r="D33" s="23"/>
      <c r="E33" s="23">
        <v>29.7</v>
      </c>
      <c r="F33" s="23"/>
    </row>
    <row r="34" spans="1:6" s="41" customFormat="1" x14ac:dyDescent="0.3">
      <c r="A34" s="1">
        <v>21</v>
      </c>
      <c r="B34" s="213" t="s">
        <v>236</v>
      </c>
      <c r="C34" s="18">
        <f t="shared" si="0"/>
        <v>50</v>
      </c>
      <c r="D34" s="23"/>
      <c r="E34" s="23">
        <v>50</v>
      </c>
      <c r="F34" s="23"/>
    </row>
    <row r="35" spans="1:6" s="41" customFormat="1" x14ac:dyDescent="0.3">
      <c r="A35" s="1">
        <v>22</v>
      </c>
      <c r="B35" s="213" t="s">
        <v>43</v>
      </c>
      <c r="C35" s="18">
        <f t="shared" si="0"/>
        <v>0</v>
      </c>
      <c r="D35" s="23"/>
      <c r="E35" s="23"/>
      <c r="F35" s="23"/>
    </row>
    <row r="36" spans="1:6" s="41" customFormat="1" x14ac:dyDescent="0.3">
      <c r="A36" s="1">
        <v>23</v>
      </c>
      <c r="B36" s="213" t="s">
        <v>44</v>
      </c>
      <c r="C36" s="18">
        <f t="shared" si="0"/>
        <v>41.6</v>
      </c>
      <c r="D36" s="23">
        <v>37.799999999999997</v>
      </c>
      <c r="E36" s="23">
        <v>3.8</v>
      </c>
      <c r="F36" s="23"/>
    </row>
    <row r="37" spans="1:6" s="41" customFormat="1" x14ac:dyDescent="0.3">
      <c r="A37" s="1">
        <v>24</v>
      </c>
      <c r="B37" s="215" t="s">
        <v>45</v>
      </c>
      <c r="C37" s="18">
        <f t="shared" si="0"/>
        <v>8</v>
      </c>
      <c r="D37" s="23"/>
      <c r="E37" s="23">
        <v>4</v>
      </c>
      <c r="F37" s="23">
        <v>4</v>
      </c>
    </row>
    <row r="38" spans="1:6" s="41" customFormat="1" x14ac:dyDescent="0.3">
      <c r="A38" s="1">
        <v>25</v>
      </c>
      <c r="B38" s="213" t="s">
        <v>46</v>
      </c>
      <c r="C38" s="18">
        <f t="shared" si="0"/>
        <v>150</v>
      </c>
      <c r="D38" s="23">
        <v>149</v>
      </c>
      <c r="E38" s="23">
        <v>1</v>
      </c>
      <c r="F38" s="23"/>
    </row>
    <row r="39" spans="1:6" s="41" customFormat="1" x14ac:dyDescent="0.3">
      <c r="A39" s="1">
        <v>26</v>
      </c>
      <c r="B39" s="213" t="s">
        <v>47</v>
      </c>
      <c r="C39" s="18">
        <f t="shared" si="0"/>
        <v>46.6</v>
      </c>
      <c r="D39" s="23"/>
      <c r="E39" s="23">
        <v>46.6</v>
      </c>
      <c r="F39" s="23"/>
    </row>
    <row r="40" spans="1:6" x14ac:dyDescent="0.3">
      <c r="A40" s="1">
        <v>27</v>
      </c>
      <c r="B40" s="209" t="s">
        <v>237</v>
      </c>
      <c r="C40" s="19">
        <f>SUM(C14:C39)</f>
        <v>1247.9999999999998</v>
      </c>
      <c r="D40" s="19">
        <f>SUM(D14:D39)</f>
        <v>401.3</v>
      </c>
      <c r="E40" s="19">
        <f>SUM(E14:E39)</f>
        <v>615.69999999999993</v>
      </c>
      <c r="F40" s="19">
        <f>SUM(F14:F39)</f>
        <v>230.99999999999997</v>
      </c>
    </row>
    <row r="42" spans="1:6" x14ac:dyDescent="0.3">
      <c r="A42" s="277" t="s">
        <v>59</v>
      </c>
      <c r="B42" s="277"/>
      <c r="C42" s="277"/>
      <c r="D42" s="277"/>
      <c r="E42" s="277"/>
      <c r="F42" s="277"/>
    </row>
  </sheetData>
  <mergeCells count="14">
    <mergeCell ref="A42:F42"/>
    <mergeCell ref="A2:F2"/>
    <mergeCell ref="A3:F3"/>
    <mergeCell ref="A8:A12"/>
    <mergeCell ref="B8:B12"/>
    <mergeCell ref="C8:C12"/>
    <mergeCell ref="D8:F8"/>
    <mergeCell ref="A1:F1"/>
    <mergeCell ref="A5:F5"/>
    <mergeCell ref="A6:F6"/>
    <mergeCell ref="E7:F7"/>
    <mergeCell ref="D9:D12"/>
    <mergeCell ref="E9:E12"/>
    <mergeCell ref="F9:F12"/>
  </mergeCells>
  <conditionalFormatting sqref="A42">
    <cfRule type="cellIs" dxfId="6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V42"/>
  <sheetViews>
    <sheetView topLeftCell="A7" zoomScaleNormal="100" workbookViewId="0">
      <selection activeCell="A5" sqref="A5:F5"/>
    </sheetView>
  </sheetViews>
  <sheetFormatPr defaultColWidth="8.85546875" defaultRowHeight="15" x14ac:dyDescent="0.3"/>
  <cols>
    <col min="1" max="1" width="5" style="142" customWidth="1"/>
    <col min="2" max="2" width="40.140625" style="46" customWidth="1"/>
    <col min="3" max="3" width="13" style="46" customWidth="1"/>
    <col min="4" max="4" width="12.85546875" style="46" customWidth="1"/>
    <col min="5" max="5" width="12.42578125" style="46" customWidth="1"/>
    <col min="6" max="6" width="10.7109375" style="46" customWidth="1"/>
    <col min="7" max="16384" width="8.85546875" style="46"/>
  </cols>
  <sheetData>
    <row r="1" spans="1:256" ht="17.45" customHeight="1" x14ac:dyDescent="0.35">
      <c r="A1" s="263" t="s">
        <v>257</v>
      </c>
      <c r="B1" s="263"/>
      <c r="C1" s="263"/>
      <c r="D1" s="263"/>
      <c r="E1" s="263"/>
      <c r="F1" s="263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  <c r="FI1" s="145"/>
      <c r="FJ1" s="145"/>
      <c r="FK1" s="145"/>
      <c r="FL1" s="145"/>
      <c r="FM1" s="145"/>
      <c r="FN1" s="145"/>
      <c r="FO1" s="145"/>
      <c r="FP1" s="145"/>
      <c r="FQ1" s="145"/>
      <c r="FR1" s="145"/>
      <c r="FS1" s="145"/>
      <c r="FT1" s="145"/>
      <c r="FU1" s="145"/>
      <c r="FV1" s="145"/>
      <c r="FW1" s="145"/>
      <c r="FX1" s="145"/>
      <c r="FY1" s="145"/>
      <c r="FZ1" s="145"/>
      <c r="GA1" s="145"/>
      <c r="GB1" s="145"/>
      <c r="GC1" s="145"/>
      <c r="GD1" s="145"/>
      <c r="GE1" s="145"/>
      <c r="GF1" s="145"/>
      <c r="GG1" s="145"/>
      <c r="GH1" s="145"/>
      <c r="GI1" s="145"/>
      <c r="GJ1" s="145"/>
      <c r="GK1" s="145"/>
      <c r="GL1" s="145"/>
      <c r="GM1" s="145"/>
      <c r="GN1" s="145"/>
      <c r="GO1" s="145"/>
      <c r="GP1" s="145"/>
      <c r="GQ1" s="145"/>
      <c r="GR1" s="145"/>
      <c r="GS1" s="145"/>
      <c r="GT1" s="145"/>
      <c r="GU1" s="145"/>
      <c r="GV1" s="145"/>
      <c r="GW1" s="145"/>
      <c r="GX1" s="145"/>
      <c r="GY1" s="145"/>
      <c r="GZ1" s="145"/>
      <c r="HA1" s="145"/>
      <c r="HB1" s="145"/>
      <c r="HC1" s="145"/>
      <c r="HD1" s="145"/>
      <c r="HE1" s="145"/>
      <c r="HF1" s="145"/>
      <c r="HG1" s="145"/>
      <c r="HH1" s="145"/>
      <c r="HI1" s="145"/>
      <c r="HJ1" s="145"/>
      <c r="HK1" s="145"/>
      <c r="HL1" s="145"/>
      <c r="HM1" s="145"/>
      <c r="HN1" s="145"/>
      <c r="HO1" s="145"/>
      <c r="HP1" s="145"/>
      <c r="HQ1" s="145"/>
      <c r="HR1" s="145"/>
      <c r="HS1" s="145"/>
      <c r="HT1" s="145"/>
      <c r="HU1" s="145"/>
      <c r="HV1" s="145"/>
      <c r="HW1" s="145"/>
      <c r="HX1" s="145"/>
      <c r="HY1" s="145"/>
      <c r="HZ1" s="145"/>
      <c r="IA1" s="145"/>
      <c r="IB1" s="145"/>
      <c r="IC1" s="145"/>
      <c r="ID1" s="145"/>
      <c r="IE1" s="145"/>
      <c r="IF1" s="145"/>
      <c r="IG1" s="145"/>
      <c r="IH1" s="145"/>
      <c r="II1" s="145"/>
      <c r="IJ1" s="145"/>
      <c r="IK1" s="145"/>
      <c r="IL1" s="145"/>
      <c r="IM1" s="145"/>
      <c r="IN1" s="145"/>
      <c r="IO1" s="145"/>
      <c r="IP1" s="145"/>
      <c r="IQ1" s="145"/>
      <c r="IR1" s="145"/>
      <c r="IS1" s="145"/>
      <c r="IT1" s="145"/>
      <c r="IU1" s="145"/>
      <c r="IV1" s="145"/>
    </row>
    <row r="2" spans="1:256" ht="17.45" customHeight="1" x14ac:dyDescent="0.35">
      <c r="A2" s="263" t="s">
        <v>256</v>
      </c>
      <c r="B2" s="263"/>
      <c r="C2" s="263"/>
      <c r="D2" s="263"/>
      <c r="E2" s="263"/>
      <c r="F2" s="263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  <c r="AZ2" s="145"/>
      <c r="BA2" s="145"/>
      <c r="BB2" s="145"/>
      <c r="BC2" s="145"/>
      <c r="BD2" s="145"/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5"/>
      <c r="CG2" s="145"/>
      <c r="CH2" s="145"/>
      <c r="CI2" s="145"/>
      <c r="CJ2" s="145"/>
      <c r="CK2" s="145"/>
      <c r="CL2" s="145"/>
      <c r="CM2" s="145"/>
      <c r="CN2" s="145"/>
      <c r="CO2" s="145"/>
      <c r="CP2" s="145"/>
      <c r="CQ2" s="145"/>
      <c r="CR2" s="145"/>
      <c r="CS2" s="145"/>
      <c r="CT2" s="145"/>
      <c r="CU2" s="145"/>
      <c r="CV2" s="145"/>
      <c r="CW2" s="145"/>
      <c r="CX2" s="145"/>
      <c r="CY2" s="145"/>
      <c r="CZ2" s="145"/>
      <c r="DA2" s="145"/>
      <c r="DB2" s="145"/>
      <c r="DC2" s="145"/>
      <c r="DD2" s="145"/>
      <c r="DE2" s="145"/>
      <c r="DF2" s="145"/>
      <c r="DG2" s="145"/>
      <c r="DH2" s="145"/>
      <c r="DI2" s="145"/>
      <c r="DJ2" s="145"/>
      <c r="DK2" s="145"/>
      <c r="DL2" s="145"/>
      <c r="DM2" s="145"/>
      <c r="DN2" s="145"/>
      <c r="DO2" s="145"/>
      <c r="DP2" s="145"/>
      <c r="DQ2" s="145"/>
      <c r="DR2" s="145"/>
      <c r="DS2" s="145"/>
      <c r="DT2" s="145"/>
      <c r="DU2" s="145"/>
      <c r="DV2" s="145"/>
      <c r="DW2" s="145"/>
      <c r="DX2" s="145"/>
      <c r="DY2" s="145"/>
      <c r="DZ2" s="145"/>
      <c r="EA2" s="145"/>
      <c r="EB2" s="145"/>
      <c r="EC2" s="145"/>
      <c r="ED2" s="145"/>
      <c r="EE2" s="145"/>
      <c r="EF2" s="145"/>
      <c r="EG2" s="145"/>
      <c r="EH2" s="145"/>
      <c r="EI2" s="145"/>
      <c r="EJ2" s="145"/>
      <c r="EK2" s="145"/>
      <c r="EL2" s="145"/>
      <c r="EM2" s="145"/>
      <c r="EN2" s="145"/>
      <c r="EO2" s="145"/>
      <c r="EP2" s="145"/>
      <c r="EQ2" s="145"/>
      <c r="ER2" s="145"/>
      <c r="ES2" s="145"/>
      <c r="ET2" s="145"/>
      <c r="EU2" s="145"/>
      <c r="EV2" s="145"/>
      <c r="EW2" s="145"/>
      <c r="EX2" s="145"/>
      <c r="EY2" s="145"/>
      <c r="EZ2" s="145"/>
      <c r="FA2" s="145"/>
      <c r="FB2" s="145"/>
      <c r="FC2" s="145"/>
      <c r="FD2" s="145"/>
      <c r="FE2" s="145"/>
      <c r="FF2" s="145"/>
      <c r="FG2" s="145"/>
      <c r="FH2" s="145"/>
      <c r="FI2" s="145"/>
      <c r="FJ2" s="145"/>
      <c r="FK2" s="145"/>
      <c r="FL2" s="145"/>
      <c r="FM2" s="145"/>
      <c r="FN2" s="145"/>
      <c r="FO2" s="145"/>
      <c r="FP2" s="145"/>
      <c r="FQ2" s="145"/>
      <c r="FR2" s="145"/>
      <c r="FS2" s="145"/>
      <c r="FT2" s="145"/>
      <c r="FU2" s="145"/>
      <c r="FV2" s="145"/>
      <c r="FW2" s="145"/>
      <c r="FX2" s="145"/>
      <c r="FY2" s="145"/>
      <c r="FZ2" s="145"/>
      <c r="GA2" s="145"/>
      <c r="GB2" s="145"/>
      <c r="GC2" s="145"/>
      <c r="GD2" s="145"/>
      <c r="GE2" s="145"/>
      <c r="GF2" s="145"/>
      <c r="GG2" s="145"/>
      <c r="GH2" s="145"/>
      <c r="GI2" s="145"/>
      <c r="GJ2" s="145"/>
      <c r="GK2" s="145"/>
      <c r="GL2" s="145"/>
      <c r="GM2" s="145"/>
      <c r="GN2" s="145"/>
      <c r="GO2" s="145"/>
      <c r="GP2" s="145"/>
      <c r="GQ2" s="145"/>
      <c r="GR2" s="145"/>
      <c r="GS2" s="145"/>
      <c r="GT2" s="145"/>
      <c r="GU2" s="145"/>
      <c r="GV2" s="145"/>
      <c r="GW2" s="145"/>
      <c r="GX2" s="145"/>
      <c r="GY2" s="145"/>
      <c r="GZ2" s="145"/>
      <c r="HA2" s="145"/>
      <c r="HB2" s="145"/>
      <c r="HC2" s="145"/>
      <c r="HD2" s="145"/>
      <c r="HE2" s="145"/>
      <c r="HF2" s="145"/>
      <c r="HG2" s="145"/>
      <c r="HH2" s="145"/>
      <c r="HI2" s="145"/>
      <c r="HJ2" s="145"/>
      <c r="HK2" s="145"/>
      <c r="HL2" s="145"/>
      <c r="HM2" s="145"/>
      <c r="HN2" s="145"/>
      <c r="HO2" s="145"/>
      <c r="HP2" s="145"/>
      <c r="HQ2" s="145"/>
      <c r="HR2" s="145"/>
      <c r="HS2" s="145"/>
      <c r="HT2" s="145"/>
      <c r="HU2" s="145"/>
      <c r="HV2" s="145"/>
      <c r="HW2" s="145"/>
      <c r="HX2" s="145"/>
      <c r="HY2" s="145"/>
      <c r="HZ2" s="145"/>
      <c r="IA2" s="145"/>
      <c r="IB2" s="145"/>
      <c r="IC2" s="145"/>
      <c r="ID2" s="145"/>
      <c r="IE2" s="145"/>
      <c r="IF2" s="145"/>
      <c r="IG2" s="145"/>
      <c r="IH2" s="145"/>
      <c r="II2" s="145"/>
      <c r="IJ2" s="145"/>
      <c r="IK2" s="145"/>
      <c r="IL2" s="145"/>
      <c r="IM2" s="145"/>
      <c r="IN2" s="145"/>
      <c r="IO2" s="145"/>
      <c r="IP2" s="145"/>
      <c r="IQ2" s="145"/>
      <c r="IR2" s="145"/>
      <c r="IS2" s="145"/>
      <c r="IT2" s="145"/>
      <c r="IU2" s="145"/>
      <c r="IV2" s="145"/>
    </row>
    <row r="3" spans="1:256" ht="17.45" customHeight="1" x14ac:dyDescent="0.3">
      <c r="A3" s="265" t="s">
        <v>258</v>
      </c>
      <c r="B3" s="265"/>
      <c r="C3" s="265"/>
      <c r="D3" s="265"/>
      <c r="E3" s="265"/>
      <c r="F3" s="26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  <c r="AY3" s="145"/>
      <c r="AZ3" s="145"/>
      <c r="BA3" s="145"/>
      <c r="BB3" s="145"/>
      <c r="BC3" s="145"/>
      <c r="BD3" s="145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5"/>
      <c r="CG3" s="145"/>
      <c r="CH3" s="145"/>
      <c r="CI3" s="145"/>
      <c r="CJ3" s="145"/>
      <c r="CK3" s="145"/>
      <c r="CL3" s="145"/>
      <c r="CM3" s="145"/>
      <c r="CN3" s="145"/>
      <c r="CO3" s="145"/>
      <c r="CP3" s="145"/>
      <c r="CQ3" s="145"/>
      <c r="CR3" s="145"/>
      <c r="CS3" s="145"/>
      <c r="CT3" s="145"/>
      <c r="CU3" s="145"/>
      <c r="CV3" s="145"/>
      <c r="CW3" s="145"/>
      <c r="CX3" s="145"/>
      <c r="CY3" s="145"/>
      <c r="CZ3" s="145"/>
      <c r="DA3" s="145"/>
      <c r="DB3" s="145"/>
      <c r="DC3" s="145"/>
      <c r="DD3" s="145"/>
      <c r="DE3" s="145"/>
      <c r="DF3" s="145"/>
      <c r="DG3" s="145"/>
      <c r="DH3" s="145"/>
      <c r="DI3" s="145"/>
      <c r="DJ3" s="145"/>
      <c r="DK3" s="145"/>
      <c r="DL3" s="145"/>
      <c r="DM3" s="145"/>
      <c r="DN3" s="145"/>
      <c r="DO3" s="145"/>
      <c r="DP3" s="145"/>
      <c r="DQ3" s="145"/>
      <c r="DR3" s="145"/>
      <c r="DS3" s="145"/>
      <c r="DT3" s="145"/>
      <c r="DU3" s="145"/>
      <c r="DV3" s="145"/>
      <c r="DW3" s="145"/>
      <c r="DX3" s="145"/>
      <c r="DY3" s="145"/>
      <c r="DZ3" s="145"/>
      <c r="EA3" s="145"/>
      <c r="EB3" s="145"/>
      <c r="EC3" s="145"/>
      <c r="ED3" s="145"/>
      <c r="EE3" s="145"/>
      <c r="EF3" s="145"/>
      <c r="EG3" s="145"/>
      <c r="EH3" s="145"/>
      <c r="EI3" s="145"/>
      <c r="EJ3" s="145"/>
      <c r="EK3" s="145"/>
      <c r="EL3" s="145"/>
      <c r="EM3" s="145"/>
      <c r="EN3" s="145"/>
      <c r="EO3" s="145"/>
      <c r="EP3" s="145"/>
      <c r="EQ3" s="145"/>
      <c r="ER3" s="145"/>
      <c r="ES3" s="145"/>
      <c r="ET3" s="145"/>
      <c r="EU3" s="145"/>
      <c r="EV3" s="145"/>
      <c r="EW3" s="145"/>
      <c r="EX3" s="145"/>
      <c r="EY3" s="145"/>
      <c r="EZ3" s="145"/>
      <c r="FA3" s="145"/>
      <c r="FB3" s="145"/>
      <c r="FC3" s="145"/>
      <c r="FD3" s="145"/>
      <c r="FE3" s="145"/>
      <c r="FF3" s="145"/>
      <c r="FG3" s="145"/>
      <c r="FH3" s="145"/>
      <c r="FI3" s="145"/>
      <c r="FJ3" s="145"/>
      <c r="FK3" s="145"/>
      <c r="FL3" s="145"/>
      <c r="FM3" s="145"/>
      <c r="FN3" s="145"/>
      <c r="FO3" s="145"/>
      <c r="FP3" s="145"/>
      <c r="FQ3" s="145"/>
      <c r="FR3" s="145"/>
      <c r="FS3" s="145"/>
      <c r="FT3" s="145"/>
      <c r="FU3" s="145"/>
      <c r="FV3" s="145"/>
      <c r="FW3" s="145"/>
      <c r="FX3" s="145"/>
      <c r="FY3" s="145"/>
      <c r="FZ3" s="145"/>
      <c r="GA3" s="145"/>
      <c r="GB3" s="145"/>
      <c r="GC3" s="145"/>
      <c r="GD3" s="145"/>
      <c r="GE3" s="145"/>
      <c r="GF3" s="145"/>
      <c r="GG3" s="145"/>
      <c r="GH3" s="145"/>
      <c r="GI3" s="145"/>
      <c r="GJ3" s="145"/>
      <c r="GK3" s="145"/>
      <c r="GL3" s="145"/>
      <c r="GM3" s="145"/>
      <c r="GN3" s="145"/>
      <c r="GO3" s="145"/>
      <c r="GP3" s="145"/>
      <c r="GQ3" s="145"/>
      <c r="GR3" s="145"/>
      <c r="GS3" s="145"/>
      <c r="GT3" s="145"/>
      <c r="GU3" s="145"/>
      <c r="GV3" s="145"/>
      <c r="GW3" s="145"/>
      <c r="GX3" s="145"/>
      <c r="GY3" s="145"/>
      <c r="GZ3" s="145"/>
      <c r="HA3" s="145"/>
      <c r="HB3" s="145"/>
      <c r="HC3" s="145"/>
      <c r="HD3" s="145"/>
      <c r="HE3" s="145"/>
      <c r="HF3" s="145"/>
      <c r="HG3" s="145"/>
      <c r="HH3" s="145"/>
      <c r="HI3" s="145"/>
      <c r="HJ3" s="145"/>
      <c r="HK3" s="145"/>
      <c r="HL3" s="145"/>
      <c r="HM3" s="145"/>
      <c r="HN3" s="145"/>
      <c r="HO3" s="145"/>
      <c r="HP3" s="145"/>
      <c r="HQ3" s="145"/>
      <c r="HR3" s="145"/>
      <c r="HS3" s="145"/>
      <c r="HT3" s="145"/>
      <c r="HU3" s="145"/>
      <c r="HV3" s="145"/>
      <c r="HW3" s="145"/>
      <c r="HX3" s="145"/>
      <c r="HY3" s="145"/>
      <c r="HZ3" s="145"/>
      <c r="IA3" s="145"/>
      <c r="IB3" s="145"/>
      <c r="IC3" s="145"/>
      <c r="ID3" s="145"/>
      <c r="IE3" s="145"/>
      <c r="IF3" s="145"/>
      <c r="IG3" s="145"/>
      <c r="IH3" s="145"/>
      <c r="II3" s="145"/>
      <c r="IJ3" s="145"/>
      <c r="IK3" s="145"/>
      <c r="IL3" s="145"/>
      <c r="IM3" s="145"/>
      <c r="IN3" s="145"/>
      <c r="IO3" s="145"/>
      <c r="IP3" s="145"/>
      <c r="IQ3" s="145"/>
      <c r="IR3" s="145"/>
      <c r="IS3" s="145"/>
      <c r="IT3" s="145"/>
      <c r="IU3" s="145"/>
      <c r="IV3" s="145"/>
    </row>
    <row r="4" spans="1:256" x14ac:dyDescent="0.3">
      <c r="A4" s="164"/>
      <c r="B4" s="47"/>
      <c r="C4" s="47"/>
      <c r="D4" s="47"/>
      <c r="E4" s="47"/>
      <c r="F4" s="48"/>
    </row>
    <row r="5" spans="1:256" ht="33" customHeight="1" x14ac:dyDescent="0.3">
      <c r="A5" s="297" t="s">
        <v>150</v>
      </c>
      <c r="B5" s="297"/>
      <c r="C5" s="297"/>
      <c r="D5" s="297"/>
      <c r="E5" s="297"/>
      <c r="F5" s="297"/>
    </row>
    <row r="6" spans="1:256" x14ac:dyDescent="0.3">
      <c r="A6" s="164"/>
      <c r="B6" s="49"/>
      <c r="C6" s="47"/>
      <c r="D6" s="47"/>
      <c r="E6" s="298"/>
      <c r="F6" s="298"/>
    </row>
    <row r="7" spans="1:256" x14ac:dyDescent="0.3">
      <c r="A7" s="299" t="s">
        <v>0</v>
      </c>
      <c r="B7" s="289" t="s">
        <v>152</v>
      </c>
      <c r="C7" s="284" t="s">
        <v>242</v>
      </c>
      <c r="D7" s="285"/>
      <c r="E7" s="285"/>
      <c r="F7" s="286"/>
    </row>
    <row r="8" spans="1:256" x14ac:dyDescent="0.3">
      <c r="A8" s="299"/>
      <c r="B8" s="290"/>
      <c r="C8" s="292" t="s">
        <v>29</v>
      </c>
      <c r="D8" s="284" t="s">
        <v>49</v>
      </c>
      <c r="E8" s="285"/>
      <c r="F8" s="286"/>
    </row>
    <row r="9" spans="1:256" x14ac:dyDescent="0.3">
      <c r="A9" s="299"/>
      <c r="B9" s="290"/>
      <c r="C9" s="300"/>
      <c r="D9" s="287" t="s">
        <v>50</v>
      </c>
      <c r="E9" s="288"/>
      <c r="F9" s="289" t="s">
        <v>51</v>
      </c>
    </row>
    <row r="10" spans="1:256" x14ac:dyDescent="0.3">
      <c r="A10" s="299"/>
      <c r="B10" s="290"/>
      <c r="C10" s="300"/>
      <c r="D10" s="292" t="s">
        <v>52</v>
      </c>
      <c r="E10" s="294" t="s">
        <v>53</v>
      </c>
      <c r="F10" s="290"/>
    </row>
    <row r="11" spans="1:256" x14ac:dyDescent="0.3">
      <c r="A11" s="299"/>
      <c r="B11" s="291"/>
      <c r="C11" s="293"/>
      <c r="D11" s="293"/>
      <c r="E11" s="295"/>
      <c r="F11" s="291"/>
    </row>
    <row r="12" spans="1:256" x14ac:dyDescent="0.3">
      <c r="A12" s="52">
        <v>1</v>
      </c>
      <c r="B12" s="51">
        <v>2</v>
      </c>
      <c r="C12" s="50">
        <v>3</v>
      </c>
      <c r="D12" s="50">
        <v>4</v>
      </c>
      <c r="E12" s="50">
        <v>5</v>
      </c>
      <c r="F12" s="50">
        <v>6</v>
      </c>
    </row>
    <row r="13" spans="1:256" x14ac:dyDescent="0.3">
      <c r="A13" s="52">
        <v>1</v>
      </c>
      <c r="B13" s="163" t="s">
        <v>151</v>
      </c>
      <c r="C13" s="212">
        <f>F13+D13</f>
        <v>10612.3</v>
      </c>
      <c r="D13" s="212">
        <v>9195.2999999999993</v>
      </c>
      <c r="E13" s="212">
        <v>2200.1999999999998</v>
      </c>
      <c r="F13" s="212">
        <v>1417</v>
      </c>
    </row>
    <row r="14" spans="1:256" ht="30" x14ac:dyDescent="0.3">
      <c r="A14" s="52">
        <v>2</v>
      </c>
      <c r="B14" s="162" t="s">
        <v>154</v>
      </c>
      <c r="C14" s="210">
        <f t="shared" ref="C14:C34" si="0">D14+F14</f>
        <v>72.599999999999994</v>
      </c>
      <c r="D14" s="210">
        <v>72.599999999999994</v>
      </c>
      <c r="E14" s="210">
        <v>70</v>
      </c>
      <c r="F14" s="210"/>
    </row>
    <row r="15" spans="1:256" x14ac:dyDescent="0.3">
      <c r="A15" s="52">
        <v>3</v>
      </c>
      <c r="B15" s="55" t="s">
        <v>153</v>
      </c>
      <c r="C15" s="210">
        <f t="shared" si="0"/>
        <v>254.1</v>
      </c>
      <c r="D15" s="210">
        <v>254.1</v>
      </c>
      <c r="E15" s="210">
        <v>180.7</v>
      </c>
      <c r="F15" s="210"/>
    </row>
    <row r="16" spans="1:256" x14ac:dyDescent="0.3">
      <c r="A16" s="52">
        <v>4</v>
      </c>
      <c r="B16" s="56" t="s">
        <v>117</v>
      </c>
      <c r="C16" s="210">
        <f t="shared" si="0"/>
        <v>150</v>
      </c>
      <c r="D16" s="210">
        <v>150</v>
      </c>
      <c r="E16" s="210">
        <v>110</v>
      </c>
      <c r="F16" s="210"/>
    </row>
    <row r="17" spans="1:8" x14ac:dyDescent="0.3">
      <c r="A17" s="52">
        <v>5</v>
      </c>
      <c r="B17" s="57" t="s">
        <v>155</v>
      </c>
      <c r="C17" s="210">
        <f t="shared" si="0"/>
        <v>320.10000000000002</v>
      </c>
      <c r="D17" s="210">
        <v>320.10000000000002</v>
      </c>
      <c r="E17" s="210">
        <v>286.60000000000002</v>
      </c>
      <c r="F17" s="210"/>
    </row>
    <row r="18" spans="1:8" x14ac:dyDescent="0.3">
      <c r="A18" s="52">
        <v>6</v>
      </c>
      <c r="B18" s="56" t="s">
        <v>156</v>
      </c>
      <c r="C18" s="210">
        <f t="shared" si="0"/>
        <v>138.5</v>
      </c>
      <c r="D18" s="210">
        <v>138.5</v>
      </c>
      <c r="E18" s="210">
        <v>94</v>
      </c>
      <c r="F18" s="210"/>
    </row>
    <row r="19" spans="1:8" ht="30" x14ac:dyDescent="0.3">
      <c r="A19" s="52">
        <v>7</v>
      </c>
      <c r="B19" s="56" t="s">
        <v>157</v>
      </c>
      <c r="C19" s="210">
        <f t="shared" si="0"/>
        <v>27.3</v>
      </c>
      <c r="D19" s="210">
        <v>27.3</v>
      </c>
      <c r="E19" s="210">
        <v>25.4</v>
      </c>
      <c r="F19" s="210"/>
    </row>
    <row r="20" spans="1:8" x14ac:dyDescent="0.3">
      <c r="A20" s="52">
        <v>8</v>
      </c>
      <c r="B20" s="57" t="s">
        <v>158</v>
      </c>
      <c r="C20" s="210">
        <f t="shared" si="0"/>
        <v>400.3</v>
      </c>
      <c r="D20" s="210">
        <v>396.7</v>
      </c>
      <c r="E20" s="210">
        <v>375.7</v>
      </c>
      <c r="F20" s="210">
        <v>3.6</v>
      </c>
    </row>
    <row r="21" spans="1:8" x14ac:dyDescent="0.3">
      <c r="A21" s="52">
        <v>9</v>
      </c>
      <c r="B21" s="57" t="s">
        <v>159</v>
      </c>
      <c r="C21" s="210">
        <f t="shared" si="0"/>
        <v>555.29999999999995</v>
      </c>
      <c r="D21" s="210">
        <v>549.29999999999995</v>
      </c>
      <c r="E21" s="210">
        <v>395.1</v>
      </c>
      <c r="F21" s="210">
        <v>6</v>
      </c>
      <c r="H21" s="54"/>
    </row>
    <row r="22" spans="1:8" x14ac:dyDescent="0.3">
      <c r="A22" s="52">
        <v>10</v>
      </c>
      <c r="B22" s="56" t="s">
        <v>57</v>
      </c>
      <c r="C22" s="210">
        <f t="shared" si="0"/>
        <v>141.4</v>
      </c>
      <c r="D22" s="210">
        <v>137.4</v>
      </c>
      <c r="E22" s="210">
        <v>122</v>
      </c>
      <c r="F22" s="210">
        <v>4</v>
      </c>
    </row>
    <row r="23" spans="1:8" x14ac:dyDescent="0.3">
      <c r="A23" s="52">
        <v>11</v>
      </c>
      <c r="B23" s="57" t="s">
        <v>160</v>
      </c>
      <c r="C23" s="210">
        <f>D23+F23</f>
        <v>239.8</v>
      </c>
      <c r="D23" s="210">
        <v>237.8</v>
      </c>
      <c r="E23" s="210">
        <v>222.5</v>
      </c>
      <c r="F23" s="210">
        <v>2</v>
      </c>
    </row>
    <row r="24" spans="1:8" x14ac:dyDescent="0.3">
      <c r="A24" s="52">
        <v>12</v>
      </c>
      <c r="B24" s="57" t="s">
        <v>161</v>
      </c>
      <c r="C24" s="210">
        <f t="shared" si="0"/>
        <v>352.6</v>
      </c>
      <c r="D24" s="210">
        <v>350.6</v>
      </c>
      <c r="E24" s="210">
        <v>308.39999999999998</v>
      </c>
      <c r="F24" s="210">
        <v>2</v>
      </c>
    </row>
    <row r="25" spans="1:8" x14ac:dyDescent="0.3">
      <c r="A25" s="52">
        <v>13</v>
      </c>
      <c r="B25" s="57" t="s">
        <v>162</v>
      </c>
      <c r="C25" s="210">
        <f t="shared" si="0"/>
        <v>521.6</v>
      </c>
      <c r="D25" s="210">
        <v>519.6</v>
      </c>
      <c r="E25" s="210">
        <v>470.9</v>
      </c>
      <c r="F25" s="210">
        <v>2</v>
      </c>
    </row>
    <row r="26" spans="1:8" x14ac:dyDescent="0.3">
      <c r="A26" s="52">
        <v>14</v>
      </c>
      <c r="B26" s="57" t="s">
        <v>163</v>
      </c>
      <c r="C26" s="210">
        <f t="shared" si="0"/>
        <v>391.4</v>
      </c>
      <c r="D26" s="210">
        <v>389.4</v>
      </c>
      <c r="E26" s="210">
        <v>355.6</v>
      </c>
      <c r="F26" s="210">
        <v>2</v>
      </c>
    </row>
    <row r="27" spans="1:8" x14ac:dyDescent="0.3">
      <c r="A27" s="52">
        <v>15</v>
      </c>
      <c r="B27" s="57" t="s">
        <v>164</v>
      </c>
      <c r="C27" s="210">
        <f t="shared" si="0"/>
        <v>389.6</v>
      </c>
      <c r="D27" s="210">
        <v>387.6</v>
      </c>
      <c r="E27" s="210">
        <v>358.6</v>
      </c>
      <c r="F27" s="210">
        <v>2</v>
      </c>
    </row>
    <row r="28" spans="1:8" x14ac:dyDescent="0.3">
      <c r="A28" s="52">
        <v>16</v>
      </c>
      <c r="B28" s="57" t="s">
        <v>165</v>
      </c>
      <c r="C28" s="210">
        <f t="shared" si="0"/>
        <v>409.6</v>
      </c>
      <c r="D28" s="210">
        <v>405</v>
      </c>
      <c r="E28" s="210">
        <v>361.2</v>
      </c>
      <c r="F28" s="210">
        <v>4.5999999999999996</v>
      </c>
    </row>
    <row r="29" spans="1:8" x14ac:dyDescent="0.3">
      <c r="A29" s="52">
        <v>17</v>
      </c>
      <c r="B29" s="57" t="s">
        <v>166</v>
      </c>
      <c r="C29" s="210">
        <f>D29+F29</f>
        <v>248.5</v>
      </c>
      <c r="D29" s="210">
        <v>243.5</v>
      </c>
      <c r="E29" s="210">
        <v>201</v>
      </c>
      <c r="F29" s="210">
        <v>5</v>
      </c>
    </row>
    <row r="30" spans="1:8" x14ac:dyDescent="0.3">
      <c r="A30" s="52">
        <v>18</v>
      </c>
      <c r="B30" s="57" t="s">
        <v>167</v>
      </c>
      <c r="C30" s="210">
        <f t="shared" si="0"/>
        <v>289.10000000000002</v>
      </c>
      <c r="D30" s="210">
        <v>284.10000000000002</v>
      </c>
      <c r="E30" s="210">
        <v>223.5</v>
      </c>
      <c r="F30" s="210">
        <v>5</v>
      </c>
    </row>
    <row r="31" spans="1:8" x14ac:dyDescent="0.3">
      <c r="A31" s="52">
        <v>19</v>
      </c>
      <c r="B31" s="57" t="s">
        <v>168</v>
      </c>
      <c r="C31" s="210">
        <f>D31+F31</f>
        <v>421.4</v>
      </c>
      <c r="D31" s="210">
        <v>421.4</v>
      </c>
      <c r="E31" s="210">
        <v>288.10000000000002</v>
      </c>
      <c r="F31" s="210"/>
    </row>
    <row r="32" spans="1:8" x14ac:dyDescent="0.3">
      <c r="A32" s="52">
        <v>20</v>
      </c>
      <c r="B32" s="56" t="s">
        <v>169</v>
      </c>
      <c r="C32" s="210">
        <v>449.2</v>
      </c>
      <c r="D32" s="210">
        <v>450.2</v>
      </c>
      <c r="E32" s="210">
        <v>358.1</v>
      </c>
      <c r="F32" s="210"/>
    </row>
    <row r="33" spans="1:6" x14ac:dyDescent="0.3">
      <c r="A33" s="52">
        <v>21</v>
      </c>
      <c r="B33" s="56" t="s">
        <v>170</v>
      </c>
      <c r="C33" s="210">
        <f t="shared" si="0"/>
        <v>449.8</v>
      </c>
      <c r="D33" s="210">
        <v>449.8</v>
      </c>
      <c r="E33" s="210">
        <v>367.1</v>
      </c>
      <c r="F33" s="210"/>
    </row>
    <row r="34" spans="1:6" x14ac:dyDescent="0.3">
      <c r="A34" s="52">
        <v>22</v>
      </c>
      <c r="B34" s="56" t="s">
        <v>171</v>
      </c>
      <c r="C34" s="210">
        <f t="shared" si="0"/>
        <v>116.2</v>
      </c>
      <c r="D34" s="210">
        <v>112.2</v>
      </c>
      <c r="E34" s="210">
        <v>109.3</v>
      </c>
      <c r="F34" s="210">
        <v>4</v>
      </c>
    </row>
    <row r="35" spans="1:6" x14ac:dyDescent="0.3">
      <c r="A35" s="52">
        <v>23</v>
      </c>
      <c r="B35" s="57" t="s">
        <v>172</v>
      </c>
      <c r="C35" s="210">
        <f>D35+F35</f>
        <v>625</v>
      </c>
      <c r="D35" s="210">
        <v>624</v>
      </c>
      <c r="E35" s="210">
        <v>558.20000000000005</v>
      </c>
      <c r="F35" s="210">
        <v>1</v>
      </c>
    </row>
    <row r="36" spans="1:6" x14ac:dyDescent="0.3">
      <c r="A36" s="52">
        <v>24</v>
      </c>
      <c r="B36" s="57" t="s">
        <v>173</v>
      </c>
      <c r="C36" s="210">
        <f>D36+F36</f>
        <v>746</v>
      </c>
      <c r="D36" s="210">
        <v>739</v>
      </c>
      <c r="E36" s="210">
        <v>681.5</v>
      </c>
      <c r="F36" s="210">
        <v>7</v>
      </c>
    </row>
    <row r="37" spans="1:6" x14ac:dyDescent="0.3">
      <c r="A37" s="52">
        <v>25</v>
      </c>
      <c r="B37" s="56" t="s">
        <v>45</v>
      </c>
      <c r="C37" s="210">
        <f>SUM(D37+F37)</f>
        <v>173.7</v>
      </c>
      <c r="D37" s="210">
        <v>173.7</v>
      </c>
      <c r="E37" s="210">
        <v>165.2</v>
      </c>
      <c r="F37" s="210"/>
    </row>
    <row r="38" spans="1:6" x14ac:dyDescent="0.3">
      <c r="A38" s="52">
        <v>26</v>
      </c>
      <c r="B38" s="56" t="s">
        <v>174</v>
      </c>
      <c r="C38" s="210">
        <f>SUM(D38+F38)</f>
        <v>345.8</v>
      </c>
      <c r="D38" s="210">
        <v>338.8</v>
      </c>
      <c r="E38" s="210">
        <v>303.3</v>
      </c>
      <c r="F38" s="210">
        <v>7</v>
      </c>
    </row>
    <row r="39" spans="1:6" x14ac:dyDescent="0.3">
      <c r="A39" s="52">
        <v>27</v>
      </c>
      <c r="B39" s="56" t="s">
        <v>175</v>
      </c>
      <c r="C39" s="210">
        <f>D39+F39</f>
        <v>489.8</v>
      </c>
      <c r="D39" s="210">
        <v>480.8</v>
      </c>
      <c r="E39" s="210">
        <v>400.2</v>
      </c>
      <c r="F39" s="210">
        <v>9</v>
      </c>
    </row>
    <row r="40" spans="1:6" x14ac:dyDescent="0.3">
      <c r="A40" s="52">
        <v>28</v>
      </c>
      <c r="B40" s="53" t="s">
        <v>58</v>
      </c>
      <c r="C40" s="211">
        <f>SUM(C13:C39)</f>
        <v>19330.999999999996</v>
      </c>
      <c r="D40" s="211">
        <f>SUM(D13:D39)</f>
        <v>17848.8</v>
      </c>
      <c r="E40" s="211">
        <f>SUM(E13:E39)</f>
        <v>9592.4000000000015</v>
      </c>
      <c r="F40" s="211">
        <f>SUM(F13:F39)</f>
        <v>1483.1999999999998</v>
      </c>
    </row>
    <row r="41" spans="1:6" x14ac:dyDescent="0.3">
      <c r="A41" s="138"/>
      <c r="B41" s="139"/>
      <c r="C41" s="140"/>
      <c r="D41" s="140"/>
      <c r="E41" s="140"/>
      <c r="F41" s="140"/>
    </row>
    <row r="42" spans="1:6" x14ac:dyDescent="0.3">
      <c r="A42" s="296" t="s">
        <v>59</v>
      </c>
      <c r="B42" s="296"/>
      <c r="C42" s="296"/>
      <c r="D42" s="296"/>
      <c r="E42" s="296"/>
      <c r="F42" s="296"/>
    </row>
  </sheetData>
  <mergeCells count="15">
    <mergeCell ref="A42:F42"/>
    <mergeCell ref="A5:F5"/>
    <mergeCell ref="E6:F6"/>
    <mergeCell ref="A7:A11"/>
    <mergeCell ref="B7:B11"/>
    <mergeCell ref="C7:F7"/>
    <mergeCell ref="C8:C11"/>
    <mergeCell ref="A1:F1"/>
    <mergeCell ref="A2:F2"/>
    <mergeCell ref="D8:F8"/>
    <mergeCell ref="D9:E9"/>
    <mergeCell ref="F9:F11"/>
    <mergeCell ref="D10:D11"/>
    <mergeCell ref="E10:E11"/>
    <mergeCell ref="A3:F3"/>
  </mergeCells>
  <conditionalFormatting sqref="C14:F14 A41:F41 A41:A42 B15:F40">
    <cfRule type="cellIs" dxfId="5" priority="20" stopIfTrue="1" operator="equal">
      <formula>0</formula>
    </cfRule>
  </conditionalFormatting>
  <conditionalFormatting sqref="C17:F19 C25:F29 C31:F39 D20:F39 C14:C39">
    <cfRule type="cellIs" dxfId="4" priority="19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IV46"/>
  <sheetViews>
    <sheetView topLeftCell="A25" zoomScale="97" zoomScaleNormal="97" workbookViewId="0">
      <selection activeCell="A5" sqref="A5:F5"/>
    </sheetView>
  </sheetViews>
  <sheetFormatPr defaultRowHeight="15" x14ac:dyDescent="0.3"/>
  <cols>
    <col min="1" max="1" width="5.140625" style="10" customWidth="1"/>
    <col min="2" max="2" width="51.7109375" style="10" customWidth="1"/>
    <col min="3" max="3" width="8.140625" style="10" customWidth="1"/>
    <col min="4" max="4" width="8.7109375" style="10" customWidth="1"/>
    <col min="5" max="5" width="11.7109375" style="10" customWidth="1"/>
    <col min="6" max="6" width="8.140625" style="10" customWidth="1"/>
    <col min="7" max="16384" width="9.140625" style="10"/>
  </cols>
  <sheetData>
    <row r="1" spans="1:256" s="46" customFormat="1" ht="17.45" customHeight="1" x14ac:dyDescent="0.35">
      <c r="A1" s="263" t="s">
        <v>259</v>
      </c>
      <c r="B1" s="263"/>
      <c r="C1" s="263"/>
      <c r="D1" s="263"/>
      <c r="E1" s="263"/>
      <c r="F1" s="263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  <c r="FI1" s="145"/>
      <c r="FJ1" s="145"/>
      <c r="FK1" s="145"/>
      <c r="FL1" s="145"/>
      <c r="FM1" s="145"/>
      <c r="FN1" s="145"/>
      <c r="FO1" s="145"/>
      <c r="FP1" s="145"/>
      <c r="FQ1" s="145"/>
      <c r="FR1" s="145"/>
      <c r="FS1" s="145"/>
      <c r="FT1" s="145"/>
      <c r="FU1" s="145"/>
      <c r="FV1" s="145"/>
      <c r="FW1" s="145"/>
      <c r="FX1" s="145"/>
      <c r="FY1" s="145"/>
      <c r="FZ1" s="145"/>
      <c r="GA1" s="145"/>
      <c r="GB1" s="145"/>
      <c r="GC1" s="145"/>
      <c r="GD1" s="145"/>
      <c r="GE1" s="145"/>
      <c r="GF1" s="145"/>
      <c r="GG1" s="145"/>
      <c r="GH1" s="145"/>
      <c r="GI1" s="145"/>
      <c r="GJ1" s="145"/>
      <c r="GK1" s="145"/>
      <c r="GL1" s="145"/>
      <c r="GM1" s="145"/>
      <c r="GN1" s="145"/>
      <c r="GO1" s="145"/>
      <c r="GP1" s="145"/>
      <c r="GQ1" s="145"/>
      <c r="GR1" s="145"/>
      <c r="GS1" s="145"/>
      <c r="GT1" s="145"/>
      <c r="GU1" s="145"/>
      <c r="GV1" s="145"/>
      <c r="GW1" s="145"/>
      <c r="GX1" s="145"/>
      <c r="GY1" s="145"/>
      <c r="GZ1" s="145"/>
      <c r="HA1" s="145"/>
      <c r="HB1" s="145"/>
      <c r="HC1" s="145"/>
      <c r="HD1" s="145"/>
      <c r="HE1" s="145"/>
      <c r="HF1" s="145"/>
      <c r="HG1" s="145"/>
      <c r="HH1" s="145"/>
      <c r="HI1" s="145"/>
      <c r="HJ1" s="145"/>
      <c r="HK1" s="145"/>
      <c r="HL1" s="145"/>
      <c r="HM1" s="145"/>
      <c r="HN1" s="145"/>
      <c r="HO1" s="145"/>
      <c r="HP1" s="145"/>
      <c r="HQ1" s="145"/>
      <c r="HR1" s="145"/>
      <c r="HS1" s="145"/>
      <c r="HT1" s="145"/>
      <c r="HU1" s="145"/>
      <c r="HV1" s="145"/>
      <c r="HW1" s="145"/>
      <c r="HX1" s="145"/>
      <c r="HY1" s="145"/>
      <c r="HZ1" s="145"/>
      <c r="IA1" s="145"/>
      <c r="IB1" s="145"/>
      <c r="IC1" s="145"/>
      <c r="ID1" s="145"/>
      <c r="IE1" s="145"/>
      <c r="IF1" s="145"/>
      <c r="IG1" s="145"/>
      <c r="IH1" s="145"/>
      <c r="II1" s="145"/>
      <c r="IJ1" s="145"/>
      <c r="IK1" s="145"/>
      <c r="IL1" s="145"/>
      <c r="IM1" s="145"/>
      <c r="IN1" s="145"/>
      <c r="IO1" s="145"/>
      <c r="IP1" s="145"/>
      <c r="IQ1" s="145"/>
      <c r="IR1" s="145"/>
      <c r="IS1" s="145"/>
      <c r="IT1" s="145"/>
      <c r="IU1" s="145"/>
      <c r="IV1" s="145"/>
    </row>
    <row r="2" spans="1:256" s="46" customFormat="1" ht="17.45" customHeight="1" x14ac:dyDescent="0.35">
      <c r="A2" s="263" t="s">
        <v>260</v>
      </c>
      <c r="B2" s="263"/>
      <c r="C2" s="263"/>
      <c r="D2" s="263"/>
      <c r="E2" s="263"/>
      <c r="F2" s="263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  <c r="AZ2" s="145"/>
      <c r="BA2" s="145"/>
      <c r="BB2" s="145"/>
      <c r="BC2" s="145"/>
      <c r="BD2" s="145"/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5"/>
      <c r="CG2" s="145"/>
      <c r="CH2" s="145"/>
      <c r="CI2" s="145"/>
      <c r="CJ2" s="145"/>
      <c r="CK2" s="145"/>
      <c r="CL2" s="145"/>
      <c r="CM2" s="145"/>
      <c r="CN2" s="145"/>
      <c r="CO2" s="145"/>
      <c r="CP2" s="145"/>
      <c r="CQ2" s="145"/>
      <c r="CR2" s="145"/>
      <c r="CS2" s="145"/>
      <c r="CT2" s="145"/>
      <c r="CU2" s="145"/>
      <c r="CV2" s="145"/>
      <c r="CW2" s="145"/>
      <c r="CX2" s="145"/>
      <c r="CY2" s="145"/>
      <c r="CZ2" s="145"/>
      <c r="DA2" s="145"/>
      <c r="DB2" s="145"/>
      <c r="DC2" s="145"/>
      <c r="DD2" s="145"/>
      <c r="DE2" s="145"/>
      <c r="DF2" s="145"/>
      <c r="DG2" s="145"/>
      <c r="DH2" s="145"/>
      <c r="DI2" s="145"/>
      <c r="DJ2" s="145"/>
      <c r="DK2" s="145"/>
      <c r="DL2" s="145"/>
      <c r="DM2" s="145"/>
      <c r="DN2" s="145"/>
      <c r="DO2" s="145"/>
      <c r="DP2" s="145"/>
      <c r="DQ2" s="145"/>
      <c r="DR2" s="145"/>
      <c r="DS2" s="145"/>
      <c r="DT2" s="145"/>
      <c r="DU2" s="145"/>
      <c r="DV2" s="145"/>
      <c r="DW2" s="145"/>
      <c r="DX2" s="145"/>
      <c r="DY2" s="145"/>
      <c r="DZ2" s="145"/>
      <c r="EA2" s="145"/>
      <c r="EB2" s="145"/>
      <c r="EC2" s="145"/>
      <c r="ED2" s="145"/>
      <c r="EE2" s="145"/>
      <c r="EF2" s="145"/>
      <c r="EG2" s="145"/>
      <c r="EH2" s="145"/>
      <c r="EI2" s="145"/>
      <c r="EJ2" s="145"/>
      <c r="EK2" s="145"/>
      <c r="EL2" s="145"/>
      <c r="EM2" s="145"/>
      <c r="EN2" s="145"/>
      <c r="EO2" s="145"/>
      <c r="EP2" s="145"/>
      <c r="EQ2" s="145"/>
      <c r="ER2" s="145"/>
      <c r="ES2" s="145"/>
      <c r="ET2" s="145"/>
      <c r="EU2" s="145"/>
      <c r="EV2" s="145"/>
      <c r="EW2" s="145"/>
      <c r="EX2" s="145"/>
      <c r="EY2" s="145"/>
      <c r="EZ2" s="145"/>
      <c r="FA2" s="145"/>
      <c r="FB2" s="145"/>
      <c r="FC2" s="145"/>
      <c r="FD2" s="145"/>
      <c r="FE2" s="145"/>
      <c r="FF2" s="145"/>
      <c r="FG2" s="145"/>
      <c r="FH2" s="145"/>
      <c r="FI2" s="145"/>
      <c r="FJ2" s="145"/>
      <c r="FK2" s="145"/>
      <c r="FL2" s="145"/>
      <c r="FM2" s="145"/>
      <c r="FN2" s="145"/>
      <c r="FO2" s="145"/>
      <c r="FP2" s="145"/>
      <c r="FQ2" s="145"/>
      <c r="FR2" s="145"/>
      <c r="FS2" s="145"/>
      <c r="FT2" s="145"/>
      <c r="FU2" s="145"/>
      <c r="FV2" s="145"/>
      <c r="FW2" s="145"/>
      <c r="FX2" s="145"/>
      <c r="FY2" s="145"/>
      <c r="FZ2" s="145"/>
      <c r="GA2" s="145"/>
      <c r="GB2" s="145"/>
      <c r="GC2" s="145"/>
      <c r="GD2" s="145"/>
      <c r="GE2" s="145"/>
      <c r="GF2" s="145"/>
      <c r="GG2" s="145"/>
      <c r="GH2" s="145"/>
      <c r="GI2" s="145"/>
      <c r="GJ2" s="145"/>
      <c r="GK2" s="145"/>
      <c r="GL2" s="145"/>
      <c r="GM2" s="145"/>
      <c r="GN2" s="145"/>
      <c r="GO2" s="145"/>
      <c r="GP2" s="145"/>
      <c r="GQ2" s="145"/>
      <c r="GR2" s="145"/>
      <c r="GS2" s="145"/>
      <c r="GT2" s="145"/>
      <c r="GU2" s="145"/>
      <c r="GV2" s="145"/>
      <c r="GW2" s="145"/>
      <c r="GX2" s="145"/>
      <c r="GY2" s="145"/>
      <c r="GZ2" s="145"/>
      <c r="HA2" s="145"/>
      <c r="HB2" s="145"/>
      <c r="HC2" s="145"/>
      <c r="HD2" s="145"/>
      <c r="HE2" s="145"/>
      <c r="HF2" s="145"/>
      <c r="HG2" s="145"/>
      <c r="HH2" s="145"/>
      <c r="HI2" s="145"/>
      <c r="HJ2" s="145"/>
      <c r="HK2" s="145"/>
      <c r="HL2" s="145"/>
      <c r="HM2" s="145"/>
      <c r="HN2" s="145"/>
      <c r="HO2" s="145"/>
      <c r="HP2" s="145"/>
      <c r="HQ2" s="145"/>
      <c r="HR2" s="145"/>
      <c r="HS2" s="145"/>
      <c r="HT2" s="145"/>
      <c r="HU2" s="145"/>
      <c r="HV2" s="145"/>
      <c r="HW2" s="145"/>
      <c r="HX2" s="145"/>
      <c r="HY2" s="145"/>
      <c r="HZ2" s="145"/>
      <c r="IA2" s="145"/>
      <c r="IB2" s="145"/>
      <c r="IC2" s="145"/>
      <c r="ID2" s="145"/>
      <c r="IE2" s="145"/>
      <c r="IF2" s="145"/>
      <c r="IG2" s="145"/>
      <c r="IH2" s="145"/>
      <c r="II2" s="145"/>
      <c r="IJ2" s="145"/>
      <c r="IK2" s="145"/>
      <c r="IL2" s="145"/>
      <c r="IM2" s="145"/>
      <c r="IN2" s="145"/>
      <c r="IO2" s="145"/>
      <c r="IP2" s="145"/>
      <c r="IQ2" s="145"/>
      <c r="IR2" s="145"/>
      <c r="IS2" s="145"/>
      <c r="IT2" s="145"/>
      <c r="IU2" s="145"/>
      <c r="IV2" s="145"/>
    </row>
    <row r="3" spans="1:256" s="46" customFormat="1" ht="17.45" customHeight="1" x14ac:dyDescent="0.3">
      <c r="A3" s="265" t="s">
        <v>261</v>
      </c>
      <c r="B3" s="265"/>
      <c r="C3" s="265"/>
      <c r="D3" s="265"/>
      <c r="E3" s="265"/>
      <c r="F3" s="26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  <c r="AY3" s="145"/>
      <c r="AZ3" s="145"/>
      <c r="BA3" s="145"/>
      <c r="BB3" s="145"/>
      <c r="BC3" s="145"/>
      <c r="BD3" s="145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5"/>
      <c r="CG3" s="145"/>
      <c r="CH3" s="145"/>
      <c r="CI3" s="145"/>
      <c r="CJ3" s="145"/>
      <c r="CK3" s="145"/>
      <c r="CL3" s="145"/>
      <c r="CM3" s="145"/>
      <c r="CN3" s="145"/>
      <c r="CO3" s="145"/>
      <c r="CP3" s="145"/>
      <c r="CQ3" s="145"/>
      <c r="CR3" s="145"/>
      <c r="CS3" s="145"/>
      <c r="CT3" s="145"/>
      <c r="CU3" s="145"/>
      <c r="CV3" s="145"/>
      <c r="CW3" s="145"/>
      <c r="CX3" s="145"/>
      <c r="CY3" s="145"/>
      <c r="CZ3" s="145"/>
      <c r="DA3" s="145"/>
      <c r="DB3" s="145"/>
      <c r="DC3" s="145"/>
      <c r="DD3" s="145"/>
      <c r="DE3" s="145"/>
      <c r="DF3" s="145"/>
      <c r="DG3" s="145"/>
      <c r="DH3" s="145"/>
      <c r="DI3" s="145"/>
      <c r="DJ3" s="145"/>
      <c r="DK3" s="145"/>
      <c r="DL3" s="145"/>
      <c r="DM3" s="145"/>
      <c r="DN3" s="145"/>
      <c r="DO3" s="145"/>
      <c r="DP3" s="145"/>
      <c r="DQ3" s="145"/>
      <c r="DR3" s="145"/>
      <c r="DS3" s="145"/>
      <c r="DT3" s="145"/>
      <c r="DU3" s="145"/>
      <c r="DV3" s="145"/>
      <c r="DW3" s="145"/>
      <c r="DX3" s="145"/>
      <c r="DY3" s="145"/>
      <c r="DZ3" s="145"/>
      <c r="EA3" s="145"/>
      <c r="EB3" s="145"/>
      <c r="EC3" s="145"/>
      <c r="ED3" s="145"/>
      <c r="EE3" s="145"/>
      <c r="EF3" s="145"/>
      <c r="EG3" s="145"/>
      <c r="EH3" s="145"/>
      <c r="EI3" s="145"/>
      <c r="EJ3" s="145"/>
      <c r="EK3" s="145"/>
      <c r="EL3" s="145"/>
      <c r="EM3" s="145"/>
      <c r="EN3" s="145"/>
      <c r="EO3" s="145"/>
      <c r="EP3" s="145"/>
      <c r="EQ3" s="145"/>
      <c r="ER3" s="145"/>
      <c r="ES3" s="145"/>
      <c r="ET3" s="145"/>
      <c r="EU3" s="145"/>
      <c r="EV3" s="145"/>
      <c r="EW3" s="145"/>
      <c r="EX3" s="145"/>
      <c r="EY3" s="145"/>
      <c r="EZ3" s="145"/>
      <c r="FA3" s="145"/>
      <c r="FB3" s="145"/>
      <c r="FC3" s="145"/>
      <c r="FD3" s="145"/>
      <c r="FE3" s="145"/>
      <c r="FF3" s="145"/>
      <c r="FG3" s="145"/>
      <c r="FH3" s="145"/>
      <c r="FI3" s="145"/>
      <c r="FJ3" s="145"/>
      <c r="FK3" s="145"/>
      <c r="FL3" s="145"/>
      <c r="FM3" s="145"/>
      <c r="FN3" s="145"/>
      <c r="FO3" s="145"/>
      <c r="FP3" s="145"/>
      <c r="FQ3" s="145"/>
      <c r="FR3" s="145"/>
      <c r="FS3" s="145"/>
      <c r="FT3" s="145"/>
      <c r="FU3" s="145"/>
      <c r="FV3" s="145"/>
      <c r="FW3" s="145"/>
      <c r="FX3" s="145"/>
      <c r="FY3" s="145"/>
      <c r="FZ3" s="145"/>
      <c r="GA3" s="145"/>
      <c r="GB3" s="145"/>
      <c r="GC3" s="145"/>
      <c r="GD3" s="145"/>
      <c r="GE3" s="145"/>
      <c r="GF3" s="145"/>
      <c r="GG3" s="145"/>
      <c r="GH3" s="145"/>
      <c r="GI3" s="145"/>
      <c r="GJ3" s="145"/>
      <c r="GK3" s="145"/>
      <c r="GL3" s="145"/>
      <c r="GM3" s="145"/>
      <c r="GN3" s="145"/>
      <c r="GO3" s="145"/>
      <c r="GP3" s="145"/>
      <c r="GQ3" s="145"/>
      <c r="GR3" s="145"/>
      <c r="GS3" s="145"/>
      <c r="GT3" s="145"/>
      <c r="GU3" s="145"/>
      <c r="GV3" s="145"/>
      <c r="GW3" s="145"/>
      <c r="GX3" s="145"/>
      <c r="GY3" s="145"/>
      <c r="GZ3" s="145"/>
      <c r="HA3" s="145"/>
      <c r="HB3" s="145"/>
      <c r="HC3" s="145"/>
      <c r="HD3" s="145"/>
      <c r="HE3" s="145"/>
      <c r="HF3" s="145"/>
      <c r="HG3" s="145"/>
      <c r="HH3" s="145"/>
      <c r="HI3" s="145"/>
      <c r="HJ3" s="145"/>
      <c r="HK3" s="145"/>
      <c r="HL3" s="145"/>
      <c r="HM3" s="145"/>
      <c r="HN3" s="145"/>
      <c r="HO3" s="145"/>
      <c r="HP3" s="145"/>
      <c r="HQ3" s="145"/>
      <c r="HR3" s="145"/>
      <c r="HS3" s="145"/>
      <c r="HT3" s="145"/>
      <c r="HU3" s="145"/>
      <c r="HV3" s="145"/>
      <c r="HW3" s="145"/>
      <c r="HX3" s="145"/>
      <c r="HY3" s="145"/>
      <c r="HZ3" s="145"/>
      <c r="IA3" s="145"/>
      <c r="IB3" s="145"/>
      <c r="IC3" s="145"/>
      <c r="ID3" s="145"/>
      <c r="IE3" s="145"/>
      <c r="IF3" s="145"/>
      <c r="IG3" s="145"/>
      <c r="IH3" s="145"/>
      <c r="II3" s="145"/>
      <c r="IJ3" s="145"/>
      <c r="IK3" s="145"/>
      <c r="IL3" s="145"/>
      <c r="IM3" s="145"/>
      <c r="IN3" s="145"/>
      <c r="IO3" s="145"/>
      <c r="IP3" s="145"/>
      <c r="IQ3" s="145"/>
      <c r="IR3" s="145"/>
      <c r="IS3" s="145"/>
      <c r="IT3" s="145"/>
      <c r="IU3" s="145"/>
      <c r="IV3" s="145"/>
    </row>
    <row r="4" spans="1:256" x14ac:dyDescent="0.3">
      <c r="A4" s="305"/>
      <c r="B4" s="305"/>
      <c r="C4" s="305"/>
      <c r="D4" s="305"/>
      <c r="E4" s="305"/>
      <c r="F4" s="305"/>
    </row>
    <row r="5" spans="1:256" ht="34.5" customHeight="1" x14ac:dyDescent="0.3">
      <c r="A5" s="306" t="s">
        <v>109</v>
      </c>
      <c r="B5" s="306"/>
      <c r="C5" s="306"/>
      <c r="D5" s="306"/>
      <c r="E5" s="306"/>
      <c r="F5" s="306"/>
    </row>
    <row r="6" spans="1:256" x14ac:dyDescent="0.3">
      <c r="B6" s="13"/>
      <c r="C6" s="12"/>
      <c r="D6" s="14"/>
      <c r="E6" s="307"/>
      <c r="F6" s="307"/>
    </row>
    <row r="7" spans="1:256" x14ac:dyDescent="0.3">
      <c r="A7" s="301" t="s">
        <v>0</v>
      </c>
      <c r="B7" s="308" t="s">
        <v>178</v>
      </c>
      <c r="C7" s="311" t="s">
        <v>242</v>
      </c>
      <c r="D7" s="312"/>
      <c r="E7" s="312"/>
      <c r="F7" s="313"/>
    </row>
    <row r="8" spans="1:256" x14ac:dyDescent="0.3">
      <c r="A8" s="301"/>
      <c r="B8" s="309"/>
      <c r="C8" s="7"/>
      <c r="D8" s="314" t="s">
        <v>49</v>
      </c>
      <c r="E8" s="315"/>
      <c r="F8" s="316"/>
    </row>
    <row r="9" spans="1:256" x14ac:dyDescent="0.3">
      <c r="A9" s="301"/>
      <c r="B9" s="309"/>
      <c r="C9" s="8" t="s">
        <v>29</v>
      </c>
      <c r="D9" s="317" t="s">
        <v>50</v>
      </c>
      <c r="E9" s="318"/>
      <c r="F9" s="302" t="s">
        <v>60</v>
      </c>
    </row>
    <row r="10" spans="1:256" x14ac:dyDescent="0.3">
      <c r="A10" s="301"/>
      <c r="B10" s="309"/>
      <c r="C10" s="8"/>
      <c r="D10" s="302" t="s">
        <v>52</v>
      </c>
      <c r="E10" s="7" t="s">
        <v>55</v>
      </c>
      <c r="F10" s="319"/>
    </row>
    <row r="11" spans="1:256" x14ac:dyDescent="0.3">
      <c r="A11" s="301"/>
      <c r="B11" s="310"/>
      <c r="C11" s="9"/>
      <c r="D11" s="303"/>
      <c r="E11" s="9" t="s">
        <v>56</v>
      </c>
      <c r="F11" s="303"/>
    </row>
    <row r="12" spans="1:256" x14ac:dyDescent="0.3">
      <c r="A12" s="1">
        <v>1</v>
      </c>
      <c r="B12" s="2">
        <v>2</v>
      </c>
      <c r="C12" s="2">
        <v>3</v>
      </c>
      <c r="D12" s="2">
        <v>4</v>
      </c>
      <c r="E12" s="2">
        <v>5</v>
      </c>
      <c r="F12" s="2">
        <v>6</v>
      </c>
    </row>
    <row r="13" spans="1:256" ht="30" x14ac:dyDescent="0.3">
      <c r="A13" s="15">
        <v>1</v>
      </c>
      <c r="B13" s="166" t="s">
        <v>195</v>
      </c>
      <c r="C13" s="179">
        <f>SUM(C14:C30)</f>
        <v>856.94399999999996</v>
      </c>
      <c r="D13" s="179">
        <f>SUM(D14:D30)</f>
        <v>856.94399999999996</v>
      </c>
      <c r="E13" s="179">
        <f>SUM(E14:E30)</f>
        <v>228.2</v>
      </c>
      <c r="F13" s="179"/>
    </row>
    <row r="14" spans="1:256" x14ac:dyDescent="0.3">
      <c r="A14" s="15">
        <v>2</v>
      </c>
      <c r="B14" s="21" t="s">
        <v>61</v>
      </c>
      <c r="C14" s="22">
        <f>ROUND(D14+F14,4)</f>
        <v>5.3</v>
      </c>
      <c r="D14" s="22">
        <v>5.3</v>
      </c>
      <c r="E14" s="227">
        <v>4.7</v>
      </c>
      <c r="F14" s="228"/>
    </row>
    <row r="15" spans="1:256" ht="30" x14ac:dyDescent="0.3">
      <c r="A15" s="15">
        <v>3</v>
      </c>
      <c r="B15" s="21" t="s">
        <v>62</v>
      </c>
      <c r="C15" s="22">
        <f>ROUND(D15+F15,1)</f>
        <v>8.3000000000000007</v>
      </c>
      <c r="D15" s="22">
        <v>8.3000000000000007</v>
      </c>
      <c r="E15" s="227">
        <v>6.9</v>
      </c>
      <c r="F15" s="228"/>
    </row>
    <row r="16" spans="1:256" x14ac:dyDescent="0.3">
      <c r="A16" s="15">
        <v>4</v>
      </c>
      <c r="B16" s="21" t="s">
        <v>63</v>
      </c>
      <c r="C16" s="22">
        <f>ROUND(D16+F16,1)</f>
        <v>19.8</v>
      </c>
      <c r="D16" s="22">
        <v>19.8</v>
      </c>
      <c r="E16" s="22">
        <v>19.399999999999999</v>
      </c>
      <c r="F16" s="229"/>
    </row>
    <row r="17" spans="1:6" x14ac:dyDescent="0.3">
      <c r="A17" s="15">
        <v>5</v>
      </c>
      <c r="B17" s="21" t="s">
        <v>64</v>
      </c>
      <c r="C17" s="230">
        <f>ROUND(D17+F17,4)</f>
        <v>8.0399999999999991</v>
      </c>
      <c r="D17" s="230">
        <v>8.0399999999999991</v>
      </c>
      <c r="E17" s="22">
        <v>7.9</v>
      </c>
      <c r="F17" s="229"/>
    </row>
    <row r="18" spans="1:6" x14ac:dyDescent="0.3">
      <c r="A18" s="15">
        <v>6</v>
      </c>
      <c r="B18" s="21" t="s">
        <v>65</v>
      </c>
      <c r="C18" s="22">
        <f>ROUND(D18+F18,4)</f>
        <v>23</v>
      </c>
      <c r="D18" s="22">
        <v>23</v>
      </c>
      <c r="E18" s="22">
        <v>21</v>
      </c>
      <c r="F18" s="229"/>
    </row>
    <row r="19" spans="1:6" ht="30" x14ac:dyDescent="0.3">
      <c r="A19" s="15">
        <v>7</v>
      </c>
      <c r="B19" s="21" t="s">
        <v>66</v>
      </c>
      <c r="C19" s="22">
        <f>ROUND(D19+F19,3)</f>
        <v>0.3</v>
      </c>
      <c r="D19" s="22">
        <v>0.3</v>
      </c>
      <c r="E19" s="22">
        <v>0.3</v>
      </c>
      <c r="F19" s="229"/>
    </row>
    <row r="20" spans="1:6" ht="30" x14ac:dyDescent="0.3">
      <c r="A20" s="15">
        <v>8</v>
      </c>
      <c r="B20" s="21" t="s">
        <v>67</v>
      </c>
      <c r="C20" s="22">
        <f>ROUND(D20+F20,3)</f>
        <v>3.2</v>
      </c>
      <c r="D20" s="22">
        <v>3.2</v>
      </c>
      <c r="E20" s="22">
        <v>2.8</v>
      </c>
      <c r="F20" s="229"/>
    </row>
    <row r="21" spans="1:6" ht="26.65" customHeight="1" x14ac:dyDescent="0.3">
      <c r="A21" s="15">
        <v>9</v>
      </c>
      <c r="B21" s="21" t="s">
        <v>68</v>
      </c>
      <c r="C21" s="22">
        <f>ROUND(D21+F21,1)</f>
        <v>0.1</v>
      </c>
      <c r="D21" s="22">
        <v>0.1</v>
      </c>
      <c r="E21" s="22">
        <v>0.1</v>
      </c>
      <c r="F21" s="229"/>
    </row>
    <row r="22" spans="1:6" ht="30" x14ac:dyDescent="0.3">
      <c r="A22" s="15">
        <v>10</v>
      </c>
      <c r="B22" s="21" t="s">
        <v>69</v>
      </c>
      <c r="C22" s="22">
        <f>ROUND(D22+F22,3)</f>
        <v>9.6999999999999993</v>
      </c>
      <c r="D22" s="22">
        <v>9.6999999999999993</v>
      </c>
      <c r="E22" s="22">
        <v>8.6</v>
      </c>
      <c r="F22" s="229"/>
    </row>
    <row r="23" spans="1:6" x14ac:dyDescent="0.3">
      <c r="A23" s="15">
        <v>11</v>
      </c>
      <c r="B23" s="21" t="s">
        <v>70</v>
      </c>
      <c r="C23" s="22">
        <f>ROUND(D23+F23,3)</f>
        <v>22.8</v>
      </c>
      <c r="D23" s="22">
        <v>22.8</v>
      </c>
      <c r="E23" s="22">
        <v>19.3</v>
      </c>
      <c r="F23" s="179"/>
    </row>
    <row r="24" spans="1:6" ht="45" x14ac:dyDescent="0.3">
      <c r="A24" s="15">
        <v>12</v>
      </c>
      <c r="B24" s="21" t="s">
        <v>71</v>
      </c>
      <c r="C24" s="27">
        <f>ROUND(D24+F24,4)</f>
        <v>0.40600000000000003</v>
      </c>
      <c r="D24" s="231">
        <v>0.40600000000000003</v>
      </c>
      <c r="E24" s="22"/>
      <c r="F24" s="229"/>
    </row>
    <row r="25" spans="1:6" ht="30" x14ac:dyDescent="0.3">
      <c r="A25" s="15">
        <v>13</v>
      </c>
      <c r="B25" s="21" t="s">
        <v>72</v>
      </c>
      <c r="C25" s="22">
        <f>ROUND(D25+F25,1)</f>
        <v>35.200000000000003</v>
      </c>
      <c r="D25" s="232">
        <v>35.200000000000003</v>
      </c>
      <c r="E25" s="232"/>
      <c r="F25" s="232"/>
    </row>
    <row r="26" spans="1:6" x14ac:dyDescent="0.3">
      <c r="A26" s="15">
        <v>14</v>
      </c>
      <c r="B26" s="21" t="s">
        <v>73</v>
      </c>
      <c r="C26" s="22">
        <f>ROUND(D26+F26,1)</f>
        <v>4.0999999999999996</v>
      </c>
      <c r="D26" s="232">
        <v>4.0999999999999996</v>
      </c>
      <c r="E26" s="232"/>
      <c r="F26" s="232"/>
    </row>
    <row r="27" spans="1:6" ht="45" x14ac:dyDescent="0.3">
      <c r="A27" s="15">
        <v>15</v>
      </c>
      <c r="B27" s="21" t="s">
        <v>177</v>
      </c>
      <c r="C27" s="22">
        <f>ROUND(D27+F27,1)</f>
        <v>68</v>
      </c>
      <c r="D27" s="22">
        <v>68</v>
      </c>
      <c r="E27" s="232"/>
      <c r="F27" s="232"/>
    </row>
    <row r="28" spans="1:6" x14ac:dyDescent="0.3">
      <c r="A28" s="15">
        <v>16</v>
      </c>
      <c r="B28" s="24" t="s">
        <v>74</v>
      </c>
      <c r="C28" s="22">
        <f>ROUND(D28+F28,1)</f>
        <v>25.4</v>
      </c>
      <c r="D28" s="22">
        <v>25.4</v>
      </c>
      <c r="E28" s="22">
        <v>22</v>
      </c>
      <c r="F28" s="229"/>
    </row>
    <row r="29" spans="1:6" x14ac:dyDescent="0.3">
      <c r="A29" s="15">
        <v>17</v>
      </c>
      <c r="B29" s="167" t="s">
        <v>176</v>
      </c>
      <c r="C29" s="22">
        <v>607.29999999999995</v>
      </c>
      <c r="D29" s="22">
        <v>607.29999999999995</v>
      </c>
      <c r="E29" s="22">
        <v>105.2</v>
      </c>
      <c r="F29" s="61"/>
    </row>
    <row r="30" spans="1:6" ht="26.65" customHeight="1" x14ac:dyDescent="0.3">
      <c r="A30" s="15">
        <v>18</v>
      </c>
      <c r="B30" s="21" t="s">
        <v>79</v>
      </c>
      <c r="C30" s="27">
        <f>ROUND(D30+F30,4)</f>
        <v>15.997999999999999</v>
      </c>
      <c r="D30" s="27">
        <v>15.997999999999999</v>
      </c>
      <c r="E30" s="22">
        <v>10</v>
      </c>
      <c r="F30" s="61"/>
    </row>
    <row r="31" spans="1:6" ht="30" x14ac:dyDescent="0.3">
      <c r="A31" s="15">
        <v>19</v>
      </c>
      <c r="B31" s="168" t="s">
        <v>196</v>
      </c>
      <c r="C31" s="61">
        <f>C32+C33+C34</f>
        <v>145.9</v>
      </c>
      <c r="D31" s="61">
        <f>D32+D33+D34</f>
        <v>145.9</v>
      </c>
      <c r="E31" s="61">
        <f>E32+E33+E34</f>
        <v>106.7</v>
      </c>
      <c r="F31" s="61"/>
    </row>
    <row r="32" spans="1:6" ht="26.65" customHeight="1" x14ac:dyDescent="0.3">
      <c r="A32" s="15">
        <v>20</v>
      </c>
      <c r="B32" s="24" t="s">
        <v>75</v>
      </c>
      <c r="C32" s="22">
        <f>ROUND(D32+F32,1)</f>
        <v>46.8</v>
      </c>
      <c r="D32" s="22">
        <v>46.8</v>
      </c>
      <c r="E32" s="22">
        <v>36</v>
      </c>
      <c r="F32" s="61"/>
    </row>
    <row r="33" spans="1:6" ht="30" x14ac:dyDescent="0.3">
      <c r="A33" s="15">
        <v>21</v>
      </c>
      <c r="B33" s="24" t="s">
        <v>76</v>
      </c>
      <c r="C33" s="22">
        <f>ROUND(D33+F33,1)</f>
        <v>68.2</v>
      </c>
      <c r="D33" s="22">
        <v>68.2</v>
      </c>
      <c r="E33" s="22">
        <v>56.9</v>
      </c>
      <c r="F33" s="61"/>
    </row>
    <row r="34" spans="1:6" ht="45" x14ac:dyDescent="0.3">
      <c r="A34" s="15">
        <v>22</v>
      </c>
      <c r="B34" s="24" t="s">
        <v>77</v>
      </c>
      <c r="C34" s="22">
        <f>ROUND(D34+F34,1)</f>
        <v>30.9</v>
      </c>
      <c r="D34" s="22">
        <v>30.9</v>
      </c>
      <c r="E34" s="22">
        <v>13.8</v>
      </c>
      <c r="F34" s="61"/>
    </row>
    <row r="35" spans="1:6" x14ac:dyDescent="0.3">
      <c r="A35" s="15">
        <v>23</v>
      </c>
      <c r="B35" s="25" t="s">
        <v>197</v>
      </c>
      <c r="C35" s="61">
        <f>ROUND(C36,1)</f>
        <v>89.1</v>
      </c>
      <c r="D35" s="179">
        <f>ROUND(D36,1)</f>
        <v>89.1</v>
      </c>
      <c r="E35" s="179">
        <f>ROUND(E36,1)</f>
        <v>86</v>
      </c>
      <c r="F35" s="179"/>
    </row>
    <row r="36" spans="1:6" ht="30" x14ac:dyDescent="0.3">
      <c r="A36" s="15">
        <v>24</v>
      </c>
      <c r="B36" s="21" t="s">
        <v>78</v>
      </c>
      <c r="C36" s="22">
        <f>ROUND(D36+F36,1)</f>
        <v>89.1</v>
      </c>
      <c r="D36" s="22">
        <v>89.1</v>
      </c>
      <c r="E36" s="22">
        <v>86</v>
      </c>
      <c r="F36" s="229"/>
    </row>
    <row r="37" spans="1:6" x14ac:dyDescent="0.3">
      <c r="A37" s="15">
        <v>25</v>
      </c>
      <c r="B37" s="16" t="s">
        <v>58</v>
      </c>
      <c r="C37" s="233">
        <f>C13+C31+C35</f>
        <v>1091.944</v>
      </c>
      <c r="D37" s="233">
        <f>D13+D31+D35</f>
        <v>1091.944</v>
      </c>
      <c r="E37" s="233">
        <f>E13+E31+E35</f>
        <v>420.9</v>
      </c>
      <c r="F37" s="233">
        <v>0</v>
      </c>
    </row>
    <row r="38" spans="1:6" x14ac:dyDescent="0.3">
      <c r="A38" s="216"/>
      <c r="B38" s="217"/>
      <c r="C38" s="218"/>
      <c r="D38" s="218"/>
      <c r="E38" s="218"/>
      <c r="F38" s="218"/>
    </row>
    <row r="39" spans="1:6" x14ac:dyDescent="0.3">
      <c r="A39" s="304" t="s">
        <v>107</v>
      </c>
      <c r="B39" s="304"/>
      <c r="C39" s="304"/>
      <c r="D39" s="304"/>
      <c r="E39" s="304"/>
      <c r="F39" s="304"/>
    </row>
    <row r="41" spans="1:6" x14ac:dyDescent="0.3">
      <c r="C41" s="30"/>
    </row>
    <row r="42" spans="1:6" x14ac:dyDescent="0.3">
      <c r="C42" s="31"/>
    </row>
    <row r="43" spans="1:6" x14ac:dyDescent="0.3">
      <c r="C43" s="32"/>
      <c r="D43" s="31"/>
      <c r="E43" s="31"/>
    </row>
    <row r="44" spans="1:6" x14ac:dyDescent="0.3">
      <c r="D44" s="31"/>
      <c r="E44" s="31"/>
    </row>
    <row r="45" spans="1:6" x14ac:dyDescent="0.3">
      <c r="D45" s="31"/>
      <c r="E45" s="31"/>
    </row>
    <row r="46" spans="1:6" x14ac:dyDescent="0.3">
      <c r="C46" s="33"/>
      <c r="D46" s="33"/>
      <c r="E46" s="33"/>
    </row>
  </sheetData>
  <mergeCells count="14">
    <mergeCell ref="C7:F7"/>
    <mergeCell ref="D8:F8"/>
    <mergeCell ref="D9:E9"/>
    <mergeCell ref="F9:F11"/>
    <mergeCell ref="A7:A11"/>
    <mergeCell ref="D10:D11"/>
    <mergeCell ref="A39:F39"/>
    <mergeCell ref="A1:F1"/>
    <mergeCell ref="A2:F2"/>
    <mergeCell ref="A3:F3"/>
    <mergeCell ref="A4:F4"/>
    <mergeCell ref="A5:F5"/>
    <mergeCell ref="E6:F6"/>
    <mergeCell ref="B7:B11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G48"/>
  <sheetViews>
    <sheetView zoomScaleNormal="100" workbookViewId="0">
      <selection activeCell="A5" sqref="A5:F5"/>
    </sheetView>
  </sheetViews>
  <sheetFormatPr defaultRowHeight="15" x14ac:dyDescent="0.3"/>
  <cols>
    <col min="1" max="1" width="3.85546875" style="10" customWidth="1"/>
    <col min="2" max="2" width="50.28515625" style="10" customWidth="1"/>
    <col min="3" max="3" width="7.5703125" style="10" customWidth="1"/>
    <col min="4" max="4" width="7.85546875" style="10" customWidth="1"/>
    <col min="5" max="5" width="11.5703125" style="10" customWidth="1"/>
    <col min="6" max="6" width="7.5703125" style="10" customWidth="1"/>
    <col min="7" max="16384" width="9.140625" style="10"/>
  </cols>
  <sheetData>
    <row r="1" spans="1:7" ht="15" customHeight="1" x14ac:dyDescent="0.35">
      <c r="A1" s="263" t="s">
        <v>265</v>
      </c>
      <c r="B1" s="263"/>
      <c r="C1" s="263"/>
      <c r="D1" s="263"/>
      <c r="E1" s="263"/>
      <c r="F1" s="263"/>
      <c r="G1" s="161"/>
    </row>
    <row r="2" spans="1:7" ht="15" customHeight="1" x14ac:dyDescent="0.35">
      <c r="A2" s="263" t="s">
        <v>266</v>
      </c>
      <c r="B2" s="263"/>
      <c r="C2" s="263"/>
      <c r="D2" s="263"/>
      <c r="E2" s="263"/>
      <c r="F2" s="263"/>
      <c r="G2" s="161"/>
    </row>
    <row r="3" spans="1:7" ht="15" customHeight="1" x14ac:dyDescent="0.3">
      <c r="A3" s="265" t="s">
        <v>267</v>
      </c>
      <c r="B3" s="265"/>
      <c r="C3" s="265"/>
      <c r="D3" s="265"/>
      <c r="E3" s="265"/>
      <c r="F3" s="265"/>
      <c r="G3" s="165"/>
    </row>
    <row r="4" spans="1:7" x14ac:dyDescent="0.3">
      <c r="E4" s="320"/>
      <c r="F4" s="320"/>
    </row>
    <row r="5" spans="1:7" ht="53.45" customHeight="1" x14ac:dyDescent="0.3">
      <c r="A5" s="326" t="s">
        <v>243</v>
      </c>
      <c r="B5" s="326"/>
      <c r="C5" s="326"/>
      <c r="D5" s="326"/>
      <c r="E5" s="326"/>
      <c r="F5" s="326"/>
    </row>
    <row r="6" spans="1:7" ht="14.45" customHeight="1" x14ac:dyDescent="0.3">
      <c r="B6" s="34"/>
      <c r="C6" s="14"/>
      <c r="D6" s="14"/>
      <c r="E6" s="34"/>
    </row>
    <row r="7" spans="1:7" ht="17.25" customHeight="1" x14ac:dyDescent="0.3">
      <c r="A7" s="278" t="s">
        <v>0</v>
      </c>
      <c r="B7" s="327" t="s">
        <v>178</v>
      </c>
      <c r="C7" s="330" t="s">
        <v>242</v>
      </c>
      <c r="D7" s="331"/>
      <c r="E7" s="331"/>
      <c r="F7" s="332"/>
    </row>
    <row r="8" spans="1:7" x14ac:dyDescent="0.3">
      <c r="A8" s="279"/>
      <c r="B8" s="328"/>
      <c r="C8" s="327" t="s">
        <v>29</v>
      </c>
      <c r="D8" s="330" t="s">
        <v>49</v>
      </c>
      <c r="E8" s="331"/>
      <c r="F8" s="332"/>
    </row>
    <row r="9" spans="1:7" x14ac:dyDescent="0.3">
      <c r="A9" s="279"/>
      <c r="B9" s="328"/>
      <c r="C9" s="328"/>
      <c r="D9" s="330" t="s">
        <v>50</v>
      </c>
      <c r="E9" s="332"/>
      <c r="F9" s="333" t="s">
        <v>51</v>
      </c>
    </row>
    <row r="10" spans="1:7" ht="15" customHeight="1" x14ac:dyDescent="0.3">
      <c r="A10" s="279"/>
      <c r="B10" s="328"/>
      <c r="C10" s="328"/>
      <c r="D10" s="321" t="s">
        <v>52</v>
      </c>
      <c r="E10" s="323" t="s">
        <v>53</v>
      </c>
      <c r="F10" s="273"/>
    </row>
    <row r="11" spans="1:7" x14ac:dyDescent="0.3">
      <c r="A11" s="280"/>
      <c r="B11" s="329"/>
      <c r="C11" s="329"/>
      <c r="D11" s="322"/>
      <c r="E11" s="324"/>
      <c r="F11" s="274"/>
    </row>
    <row r="12" spans="1:7" x14ac:dyDescent="0.3">
      <c r="A12" s="1">
        <v>1</v>
      </c>
      <c r="B12" s="3">
        <v>2</v>
      </c>
      <c r="C12" s="3">
        <v>3</v>
      </c>
      <c r="D12" s="3">
        <v>4</v>
      </c>
      <c r="E12" s="3">
        <v>5</v>
      </c>
      <c r="F12" s="1">
        <v>6</v>
      </c>
    </row>
    <row r="13" spans="1:7" x14ac:dyDescent="0.3">
      <c r="A13" s="1">
        <v>1</v>
      </c>
      <c r="B13" s="16" t="s">
        <v>179</v>
      </c>
      <c r="C13" s="17">
        <f t="shared" ref="C13:C46" si="0">ROUND(D13+F13,1)</f>
        <v>91.9</v>
      </c>
      <c r="D13" s="17">
        <f>ROUND(D14+D15,1)</f>
        <v>91.9</v>
      </c>
      <c r="E13" s="17">
        <f>ROUND(E14+E15,1)</f>
        <v>88.2</v>
      </c>
      <c r="F13" s="42"/>
    </row>
    <row r="14" spans="1:7" x14ac:dyDescent="0.3">
      <c r="A14" s="1">
        <v>2</v>
      </c>
      <c r="B14" s="59" t="s">
        <v>80</v>
      </c>
      <c r="C14" s="20">
        <f t="shared" si="0"/>
        <v>79.8</v>
      </c>
      <c r="D14" s="20">
        <v>79.8</v>
      </c>
      <c r="E14" s="20">
        <v>76.7</v>
      </c>
      <c r="F14" s="42"/>
    </row>
    <row r="15" spans="1:7" x14ac:dyDescent="0.3">
      <c r="A15" s="1">
        <v>3</v>
      </c>
      <c r="B15" s="59" t="s">
        <v>81</v>
      </c>
      <c r="C15" s="20">
        <f t="shared" si="0"/>
        <v>12.1</v>
      </c>
      <c r="D15" s="20">
        <v>12.1</v>
      </c>
      <c r="E15" s="20">
        <v>11.5</v>
      </c>
      <c r="F15" s="42"/>
    </row>
    <row r="16" spans="1:7" x14ac:dyDescent="0.3">
      <c r="A16" s="1">
        <v>4</v>
      </c>
      <c r="B16" s="16" t="s">
        <v>180</v>
      </c>
      <c r="C16" s="17">
        <f t="shared" si="0"/>
        <v>159</v>
      </c>
      <c r="D16" s="17">
        <f>ROUND(D17+D18,1)</f>
        <v>159</v>
      </c>
      <c r="E16" s="17">
        <f>ROUND(E17+E18,1)</f>
        <v>153</v>
      </c>
      <c r="F16" s="42"/>
    </row>
    <row r="17" spans="1:6" x14ac:dyDescent="0.3">
      <c r="A17" s="1">
        <v>5</v>
      </c>
      <c r="B17" s="59" t="s">
        <v>80</v>
      </c>
      <c r="C17" s="20">
        <f t="shared" si="0"/>
        <v>134.9</v>
      </c>
      <c r="D17" s="20">
        <v>134.9</v>
      </c>
      <c r="E17" s="20">
        <v>130</v>
      </c>
      <c r="F17" s="42"/>
    </row>
    <row r="18" spans="1:6" x14ac:dyDescent="0.3">
      <c r="A18" s="1">
        <v>6</v>
      </c>
      <c r="B18" s="59" t="s">
        <v>81</v>
      </c>
      <c r="C18" s="20">
        <f t="shared" si="0"/>
        <v>24.1</v>
      </c>
      <c r="D18" s="20">
        <v>24.1</v>
      </c>
      <c r="E18" s="20">
        <v>23</v>
      </c>
      <c r="F18" s="42"/>
    </row>
    <row r="19" spans="1:6" x14ac:dyDescent="0.3">
      <c r="A19" s="1">
        <v>7</v>
      </c>
      <c r="B19" s="16" t="s">
        <v>181</v>
      </c>
      <c r="C19" s="17">
        <f t="shared" si="0"/>
        <v>248.8</v>
      </c>
      <c r="D19" s="17">
        <f>ROUND(D20+D21,1)</f>
        <v>248.8</v>
      </c>
      <c r="E19" s="17">
        <f>ROUND(E20+E21,1)</f>
        <v>239.7</v>
      </c>
      <c r="F19" s="42"/>
    </row>
    <row r="20" spans="1:6" x14ac:dyDescent="0.3">
      <c r="A20" s="1">
        <v>8</v>
      </c>
      <c r="B20" s="59" t="s">
        <v>80</v>
      </c>
      <c r="C20" s="20">
        <f t="shared" si="0"/>
        <v>183.8</v>
      </c>
      <c r="D20" s="20">
        <v>183.8</v>
      </c>
      <c r="E20" s="20">
        <v>176.8</v>
      </c>
      <c r="F20" s="42"/>
    </row>
    <row r="21" spans="1:6" x14ac:dyDescent="0.3">
      <c r="A21" s="1">
        <v>9</v>
      </c>
      <c r="B21" s="59" t="s">
        <v>81</v>
      </c>
      <c r="C21" s="20">
        <f t="shared" si="0"/>
        <v>65</v>
      </c>
      <c r="D21" s="20">
        <v>65</v>
      </c>
      <c r="E21" s="20">
        <v>62.9</v>
      </c>
      <c r="F21" s="42"/>
    </row>
    <row r="22" spans="1:6" x14ac:dyDescent="0.3">
      <c r="A22" s="1">
        <v>10</v>
      </c>
      <c r="B22" s="16" t="s">
        <v>182</v>
      </c>
      <c r="C22" s="17">
        <f t="shared" si="0"/>
        <v>279.5</v>
      </c>
      <c r="D22" s="17">
        <f>ROUND(D23+D24,1)</f>
        <v>279.5</v>
      </c>
      <c r="E22" s="17">
        <f>ROUND(E23+E24,1)</f>
        <v>268</v>
      </c>
      <c r="F22" s="17"/>
    </row>
    <row r="23" spans="1:6" x14ac:dyDescent="0.3">
      <c r="A23" s="1">
        <v>11</v>
      </c>
      <c r="B23" s="59" t="s">
        <v>80</v>
      </c>
      <c r="C23" s="20">
        <f t="shared" si="0"/>
        <v>230.8</v>
      </c>
      <c r="D23" s="20">
        <v>230.8</v>
      </c>
      <c r="E23" s="20">
        <v>221.3</v>
      </c>
      <c r="F23" s="42"/>
    </row>
    <row r="24" spans="1:6" x14ac:dyDescent="0.3">
      <c r="A24" s="1">
        <v>12</v>
      </c>
      <c r="B24" s="59" t="s">
        <v>81</v>
      </c>
      <c r="C24" s="20">
        <f t="shared" si="0"/>
        <v>48.7</v>
      </c>
      <c r="D24" s="20">
        <v>48.7</v>
      </c>
      <c r="E24" s="20">
        <v>46.7</v>
      </c>
      <c r="F24" s="42"/>
    </row>
    <row r="25" spans="1:6" x14ac:dyDescent="0.3">
      <c r="A25" s="1">
        <v>13</v>
      </c>
      <c r="B25" s="16" t="s">
        <v>183</v>
      </c>
      <c r="C25" s="17">
        <f t="shared" si="0"/>
        <v>240.7</v>
      </c>
      <c r="D25" s="17">
        <f>ROUND(D26+D27,1)</f>
        <v>240.7</v>
      </c>
      <c r="E25" s="17">
        <f>ROUND(E26+E27,1)</f>
        <v>230.8</v>
      </c>
      <c r="F25" s="42"/>
    </row>
    <row r="26" spans="1:6" x14ac:dyDescent="0.3">
      <c r="A26" s="1">
        <v>14</v>
      </c>
      <c r="B26" s="59" t="s">
        <v>80</v>
      </c>
      <c r="C26" s="20">
        <f t="shared" si="0"/>
        <v>191.3</v>
      </c>
      <c r="D26" s="20">
        <v>191.3</v>
      </c>
      <c r="E26" s="20">
        <v>183.6</v>
      </c>
      <c r="F26" s="42"/>
    </row>
    <row r="27" spans="1:6" x14ac:dyDescent="0.3">
      <c r="A27" s="1">
        <v>15</v>
      </c>
      <c r="B27" s="59" t="s">
        <v>81</v>
      </c>
      <c r="C27" s="20">
        <f t="shared" si="0"/>
        <v>49.4</v>
      </c>
      <c r="D27" s="20">
        <v>49.4</v>
      </c>
      <c r="E27" s="20">
        <v>47.2</v>
      </c>
      <c r="F27" s="42"/>
    </row>
    <row r="28" spans="1:6" x14ac:dyDescent="0.3">
      <c r="A28" s="1">
        <v>16</v>
      </c>
      <c r="B28" s="16" t="s">
        <v>184</v>
      </c>
      <c r="C28" s="17">
        <f t="shared" si="0"/>
        <v>193.7</v>
      </c>
      <c r="D28" s="17">
        <f>ROUND(D29+D30,10)</f>
        <v>193.7</v>
      </c>
      <c r="E28" s="17">
        <f>ROUND(E29+E30,10)</f>
        <v>186.2</v>
      </c>
      <c r="F28" s="42"/>
    </row>
    <row r="29" spans="1:6" x14ac:dyDescent="0.3">
      <c r="A29" s="1">
        <v>17</v>
      </c>
      <c r="B29" s="59" t="s">
        <v>80</v>
      </c>
      <c r="C29" s="20">
        <f t="shared" si="0"/>
        <v>145.9</v>
      </c>
      <c r="D29" s="20">
        <v>145.9</v>
      </c>
      <c r="E29" s="20">
        <v>140.1</v>
      </c>
      <c r="F29" s="42"/>
    </row>
    <row r="30" spans="1:6" x14ac:dyDescent="0.3">
      <c r="A30" s="1">
        <v>18</v>
      </c>
      <c r="B30" s="59" t="s">
        <v>81</v>
      </c>
      <c r="C30" s="20">
        <f t="shared" si="0"/>
        <v>47.8</v>
      </c>
      <c r="D30" s="20">
        <v>47.8</v>
      </c>
      <c r="E30" s="20">
        <v>46.1</v>
      </c>
      <c r="F30" s="42"/>
    </row>
    <row r="31" spans="1:6" x14ac:dyDescent="0.3">
      <c r="A31" s="1">
        <v>19</v>
      </c>
      <c r="B31" s="16" t="s">
        <v>185</v>
      </c>
      <c r="C31" s="17">
        <f t="shared" si="0"/>
        <v>144.5</v>
      </c>
      <c r="D31" s="17">
        <v>143.80000000000001</v>
      </c>
      <c r="E31" s="17">
        <v>136.19999999999999</v>
      </c>
      <c r="F31" s="121">
        <v>0.7</v>
      </c>
    </row>
    <row r="32" spans="1:6" x14ac:dyDescent="0.3">
      <c r="A32" s="1">
        <v>20</v>
      </c>
      <c r="B32" s="122" t="s">
        <v>112</v>
      </c>
      <c r="C32" s="20">
        <f t="shared" si="0"/>
        <v>2.8</v>
      </c>
      <c r="D32" s="20">
        <v>2.1</v>
      </c>
      <c r="E32" s="17"/>
      <c r="F32" s="42">
        <v>0.7</v>
      </c>
    </row>
    <row r="33" spans="1:6" x14ac:dyDescent="0.3">
      <c r="A33" s="1">
        <v>21</v>
      </c>
      <c r="B33" s="16" t="s">
        <v>186</v>
      </c>
      <c r="C33" s="17">
        <f t="shared" si="0"/>
        <v>345.1</v>
      </c>
      <c r="D33" s="17">
        <v>345.1</v>
      </c>
      <c r="E33" s="17">
        <v>330.9</v>
      </c>
      <c r="F33" s="42"/>
    </row>
    <row r="34" spans="1:6" x14ac:dyDescent="0.3">
      <c r="A34" s="1">
        <v>22</v>
      </c>
      <c r="B34" s="122" t="s">
        <v>112</v>
      </c>
      <c r="C34" s="20">
        <f t="shared" si="0"/>
        <v>4.0999999999999996</v>
      </c>
      <c r="D34" s="20">
        <v>4.0999999999999996</v>
      </c>
      <c r="E34" s="17"/>
      <c r="F34" s="42"/>
    </row>
    <row r="35" spans="1:6" x14ac:dyDescent="0.3">
      <c r="A35" s="1">
        <v>23</v>
      </c>
      <c r="B35" s="16" t="s">
        <v>187</v>
      </c>
      <c r="C35" s="17">
        <f t="shared" si="0"/>
        <v>889.3</v>
      </c>
      <c r="D35" s="17">
        <v>885.1</v>
      </c>
      <c r="E35" s="17">
        <v>845.2</v>
      </c>
      <c r="F35" s="121">
        <v>4.2</v>
      </c>
    </row>
    <row r="36" spans="1:6" x14ac:dyDescent="0.3">
      <c r="A36" s="1">
        <v>24</v>
      </c>
      <c r="B36" s="59" t="s">
        <v>112</v>
      </c>
      <c r="C36" s="20">
        <f t="shared" si="0"/>
        <v>13.9</v>
      </c>
      <c r="D36" s="20">
        <v>9.6999999999999993</v>
      </c>
      <c r="E36" s="17"/>
      <c r="F36" s="42">
        <v>4.2</v>
      </c>
    </row>
    <row r="37" spans="1:6" ht="18" customHeight="1" x14ac:dyDescent="0.3">
      <c r="A37" s="1">
        <v>25</v>
      </c>
      <c r="B37" s="117" t="s">
        <v>188</v>
      </c>
      <c r="C37" s="17">
        <f t="shared" si="0"/>
        <v>848.5</v>
      </c>
      <c r="D37" s="17">
        <v>846.6</v>
      </c>
      <c r="E37" s="17">
        <v>796.6</v>
      </c>
      <c r="F37" s="121">
        <v>1.9</v>
      </c>
    </row>
    <row r="38" spans="1:6" x14ac:dyDescent="0.3">
      <c r="A38" s="1">
        <v>26</v>
      </c>
      <c r="B38" s="122" t="s">
        <v>112</v>
      </c>
      <c r="C38" s="20">
        <f t="shared" si="0"/>
        <v>17.600000000000001</v>
      </c>
      <c r="D38" s="20">
        <v>15.7</v>
      </c>
      <c r="E38" s="17"/>
      <c r="F38" s="42">
        <v>1.9</v>
      </c>
    </row>
    <row r="39" spans="1:6" x14ac:dyDescent="0.3">
      <c r="A39" s="1">
        <v>27</v>
      </c>
      <c r="B39" s="16" t="s">
        <v>189</v>
      </c>
      <c r="C39" s="17">
        <f t="shared" si="0"/>
        <v>1129.4000000000001</v>
      </c>
      <c r="D39" s="17">
        <v>1129.4000000000001</v>
      </c>
      <c r="E39" s="17">
        <v>1070.7</v>
      </c>
      <c r="F39" s="42"/>
    </row>
    <row r="40" spans="1:6" x14ac:dyDescent="0.3">
      <c r="A40" s="1">
        <v>28</v>
      </c>
      <c r="B40" s="59" t="s">
        <v>112</v>
      </c>
      <c r="C40" s="20">
        <f t="shared" si="0"/>
        <v>18.8</v>
      </c>
      <c r="D40" s="20">
        <v>18.8</v>
      </c>
      <c r="E40" s="17"/>
      <c r="F40" s="42"/>
    </row>
    <row r="41" spans="1:6" x14ac:dyDescent="0.3">
      <c r="A41" s="1">
        <v>29</v>
      </c>
      <c r="B41" s="16" t="s">
        <v>190</v>
      </c>
      <c r="C41" s="17">
        <f>ROUND(D41+F41,1)</f>
        <v>310.39999999999998</v>
      </c>
      <c r="D41" s="17">
        <f>ROUND(D42+D43+D44,10)</f>
        <v>310.39999999999998</v>
      </c>
      <c r="E41" s="17">
        <f>ROUND(E42+E43+E44,10)</f>
        <v>298.7</v>
      </c>
      <c r="F41" s="17"/>
    </row>
    <row r="42" spans="1:6" x14ac:dyDescent="0.3">
      <c r="A42" s="1">
        <v>30</v>
      </c>
      <c r="B42" s="59" t="s">
        <v>82</v>
      </c>
      <c r="C42" s="20">
        <f t="shared" si="0"/>
        <v>265.3</v>
      </c>
      <c r="D42" s="20">
        <v>265.3</v>
      </c>
      <c r="E42" s="20">
        <v>257.7</v>
      </c>
      <c r="F42" s="42"/>
    </row>
    <row r="43" spans="1:6" x14ac:dyDescent="0.3">
      <c r="A43" s="1">
        <v>31</v>
      </c>
      <c r="B43" s="59" t="s">
        <v>81</v>
      </c>
      <c r="C43" s="20">
        <f t="shared" si="0"/>
        <v>42.2</v>
      </c>
      <c r="D43" s="20">
        <v>42.2</v>
      </c>
      <c r="E43" s="20">
        <v>41</v>
      </c>
      <c r="F43" s="42"/>
    </row>
    <row r="44" spans="1:6" x14ac:dyDescent="0.3">
      <c r="A44" s="1">
        <v>32</v>
      </c>
      <c r="B44" s="122" t="s">
        <v>112</v>
      </c>
      <c r="C44" s="20">
        <f t="shared" si="0"/>
        <v>2.9</v>
      </c>
      <c r="D44" s="20">
        <v>2.9</v>
      </c>
      <c r="E44" s="20"/>
      <c r="F44" s="42"/>
    </row>
    <row r="45" spans="1:6" x14ac:dyDescent="0.3">
      <c r="A45" s="1">
        <v>33</v>
      </c>
      <c r="B45" s="60" t="s">
        <v>45</v>
      </c>
      <c r="C45" s="44">
        <f t="shared" si="0"/>
        <v>47.3</v>
      </c>
      <c r="D45" s="44">
        <v>47.3</v>
      </c>
      <c r="E45" s="44">
        <v>46.6</v>
      </c>
      <c r="F45" s="42"/>
    </row>
    <row r="46" spans="1:6" x14ac:dyDescent="0.3">
      <c r="A46" s="1">
        <v>34</v>
      </c>
      <c r="B46" s="60" t="s">
        <v>151</v>
      </c>
      <c r="C46" s="61">
        <f t="shared" si="0"/>
        <v>336.8</v>
      </c>
      <c r="D46" s="44">
        <v>336.8</v>
      </c>
      <c r="E46" s="44"/>
      <c r="F46" s="42"/>
    </row>
    <row r="47" spans="1:6" x14ac:dyDescent="0.3">
      <c r="A47" s="1">
        <v>35</v>
      </c>
      <c r="B47" s="16" t="s">
        <v>58</v>
      </c>
      <c r="C47" s="17">
        <f>C13+C16+C19+C22+C25+C28+C31+C33+C35+C37+C39+C41+C45+C46</f>
        <v>5264.9</v>
      </c>
      <c r="D47" s="17">
        <f>D13+D16+D19+D22+D25+D28+D31+D33+D35+D37+D39+D41+D45+D46</f>
        <v>5258.1</v>
      </c>
      <c r="E47" s="17">
        <f>E13+E16+E19+E22+E25+E28+E31+E33+E35+E37+E39+E41+E45+E46</f>
        <v>4690.8</v>
      </c>
      <c r="F47" s="17">
        <f>F13+F16+F19+F22+F25+F28+F31+F33+F35+F37+F39+F41+F45+F46</f>
        <v>6.8000000000000007</v>
      </c>
    </row>
    <row r="48" spans="1:6" x14ac:dyDescent="0.3">
      <c r="A48" s="28"/>
      <c r="B48" s="325" t="s">
        <v>83</v>
      </c>
      <c r="C48" s="325"/>
      <c r="D48" s="325"/>
      <c r="E48" s="325"/>
      <c r="F48" s="62"/>
    </row>
  </sheetData>
  <mergeCells count="15">
    <mergeCell ref="B48:E48"/>
    <mergeCell ref="A5:F5"/>
    <mergeCell ref="A7:A11"/>
    <mergeCell ref="B7:B11"/>
    <mergeCell ref="C7:F7"/>
    <mergeCell ref="C8:C11"/>
    <mergeCell ref="D8:F8"/>
    <mergeCell ref="D9:E9"/>
    <mergeCell ref="F9:F11"/>
    <mergeCell ref="A1:F1"/>
    <mergeCell ref="A2:F2"/>
    <mergeCell ref="A3:F3"/>
    <mergeCell ref="E4:F4"/>
    <mergeCell ref="D10:D11"/>
    <mergeCell ref="E10:E11"/>
  </mergeCells>
  <pageMargins left="1.1811023622047245" right="0.19685039370078741" top="0.78740157480314965" bottom="0.19685039370078741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F38"/>
  <sheetViews>
    <sheetView topLeftCell="A15" zoomScale="107" zoomScaleNormal="107" workbookViewId="0">
      <selection activeCell="F23" sqref="F23"/>
    </sheetView>
  </sheetViews>
  <sheetFormatPr defaultRowHeight="12.75" x14ac:dyDescent="0.3"/>
  <cols>
    <col min="1" max="1" width="4.85546875" style="63" customWidth="1"/>
    <col min="2" max="2" width="42.140625" style="63" customWidth="1"/>
    <col min="3" max="3" width="9.28515625" style="63" customWidth="1"/>
    <col min="4" max="4" width="10.28515625" style="63" customWidth="1"/>
    <col min="5" max="5" width="13.7109375" style="63" customWidth="1"/>
    <col min="6" max="6" width="10.140625" style="63" customWidth="1"/>
    <col min="7" max="16384" width="9.140625" style="63"/>
  </cols>
  <sheetData>
    <row r="1" spans="1:6" ht="15" customHeight="1" x14ac:dyDescent="0.35">
      <c r="A1" s="263" t="s">
        <v>268</v>
      </c>
      <c r="B1" s="263"/>
      <c r="C1" s="263"/>
      <c r="D1" s="263"/>
      <c r="E1" s="263"/>
      <c r="F1" s="263"/>
    </row>
    <row r="2" spans="1:6" ht="15" customHeight="1" x14ac:dyDescent="0.35">
      <c r="A2" s="263" t="s">
        <v>262</v>
      </c>
      <c r="B2" s="263"/>
      <c r="C2" s="263"/>
      <c r="D2" s="263"/>
      <c r="E2" s="263"/>
      <c r="F2" s="263"/>
    </row>
    <row r="3" spans="1:6" ht="20.25" customHeight="1" x14ac:dyDescent="0.3">
      <c r="A3" s="265" t="s">
        <v>269</v>
      </c>
      <c r="B3" s="265"/>
      <c r="C3" s="265"/>
      <c r="D3" s="265"/>
      <c r="E3" s="265"/>
      <c r="F3" s="265"/>
    </row>
    <row r="4" spans="1:6" ht="11.45" customHeight="1" x14ac:dyDescent="0.3">
      <c r="A4" s="64"/>
      <c r="B4" s="65"/>
      <c r="C4" s="64"/>
      <c r="D4" s="64"/>
      <c r="E4" s="334"/>
      <c r="F4" s="334"/>
    </row>
    <row r="5" spans="1:6" ht="34.15" customHeight="1" x14ac:dyDescent="0.3">
      <c r="A5" s="338" t="s">
        <v>111</v>
      </c>
      <c r="B5" s="338"/>
      <c r="C5" s="338"/>
      <c r="D5" s="338"/>
      <c r="E5" s="338"/>
      <c r="F5" s="338"/>
    </row>
    <row r="6" spans="1:6" ht="15" x14ac:dyDescent="0.3">
      <c r="A6" s="64"/>
      <c r="B6" s="65"/>
      <c r="C6" s="64"/>
      <c r="D6" s="66"/>
      <c r="E6" s="66"/>
      <c r="F6" s="64"/>
    </row>
    <row r="7" spans="1:6" ht="17.25" customHeight="1" x14ac:dyDescent="0.3">
      <c r="A7" s="339" t="s">
        <v>0</v>
      </c>
      <c r="B7" s="342" t="s">
        <v>178</v>
      </c>
      <c r="C7" s="345" t="s">
        <v>242</v>
      </c>
      <c r="D7" s="346"/>
      <c r="E7" s="346"/>
      <c r="F7" s="347"/>
    </row>
    <row r="8" spans="1:6" ht="15" x14ac:dyDescent="0.3">
      <c r="A8" s="340"/>
      <c r="B8" s="343"/>
      <c r="C8" s="348" t="s">
        <v>29</v>
      </c>
      <c r="D8" s="348" t="s">
        <v>49</v>
      </c>
      <c r="E8" s="348"/>
      <c r="F8" s="348"/>
    </row>
    <row r="9" spans="1:6" ht="15" x14ac:dyDescent="0.3">
      <c r="A9" s="340"/>
      <c r="B9" s="343"/>
      <c r="C9" s="348"/>
      <c r="D9" s="348" t="s">
        <v>50</v>
      </c>
      <c r="E9" s="348"/>
      <c r="F9" s="349" t="s">
        <v>51</v>
      </c>
    </row>
    <row r="10" spans="1:6" ht="15" customHeight="1" x14ac:dyDescent="0.3">
      <c r="A10" s="340"/>
      <c r="B10" s="343"/>
      <c r="C10" s="348"/>
      <c r="D10" s="335" t="s">
        <v>52</v>
      </c>
      <c r="E10" s="335" t="s">
        <v>53</v>
      </c>
      <c r="F10" s="349"/>
    </row>
    <row r="11" spans="1:6" ht="20.25" customHeight="1" x14ac:dyDescent="0.3">
      <c r="A11" s="341"/>
      <c r="B11" s="344"/>
      <c r="C11" s="348"/>
      <c r="D11" s="336"/>
      <c r="E11" s="336"/>
      <c r="F11" s="349"/>
    </row>
    <row r="12" spans="1:6" s="10" customFormat="1" ht="15" x14ac:dyDescent="0.3">
      <c r="A12" s="1">
        <v>1</v>
      </c>
      <c r="B12" s="3">
        <v>2</v>
      </c>
      <c r="C12" s="3">
        <v>3</v>
      </c>
      <c r="D12" s="3">
        <v>4</v>
      </c>
      <c r="E12" s="3">
        <v>5</v>
      </c>
      <c r="F12" s="1">
        <v>6</v>
      </c>
    </row>
    <row r="13" spans="1:6" s="173" customFormat="1" ht="30" x14ac:dyDescent="0.3">
      <c r="A13" s="15">
        <v>1</v>
      </c>
      <c r="B13" s="131" t="s">
        <v>195</v>
      </c>
      <c r="C13" s="61">
        <f>SUM(C14:C18)</f>
        <v>413.1</v>
      </c>
      <c r="D13" s="61">
        <f>SUM(D14:D18)</f>
        <v>179.10000000000002</v>
      </c>
      <c r="E13" s="61">
        <v>16.100000000000001</v>
      </c>
      <c r="F13" s="61">
        <f>SUM(F14:F18)</f>
        <v>234</v>
      </c>
    </row>
    <row r="14" spans="1:6" ht="15" x14ac:dyDescent="0.3">
      <c r="A14" s="15">
        <v>2</v>
      </c>
      <c r="B14" s="132" t="s">
        <v>124</v>
      </c>
      <c r="C14" s="220">
        <v>51</v>
      </c>
      <c r="D14" s="220">
        <v>51</v>
      </c>
      <c r="E14" s="221"/>
      <c r="F14" s="222"/>
    </row>
    <row r="15" spans="1:6" ht="45" x14ac:dyDescent="0.3">
      <c r="A15" s="15">
        <v>3</v>
      </c>
      <c r="B15" s="118" t="s">
        <v>118</v>
      </c>
      <c r="C15" s="70">
        <v>234</v>
      </c>
      <c r="D15" s="43"/>
      <c r="E15" s="43"/>
      <c r="F15" s="70">
        <v>234</v>
      </c>
    </row>
    <row r="16" spans="1:6" ht="30" x14ac:dyDescent="0.3">
      <c r="A16" s="15">
        <v>4</v>
      </c>
      <c r="B16" s="118" t="s">
        <v>191</v>
      </c>
      <c r="C16" s="70">
        <v>12.6</v>
      </c>
      <c r="D16" s="43">
        <v>12.6</v>
      </c>
      <c r="E16" s="223"/>
      <c r="F16" s="224"/>
    </row>
    <row r="17" spans="1:6" ht="15" x14ac:dyDescent="0.3">
      <c r="A17" s="15">
        <v>5</v>
      </c>
      <c r="B17" s="78" t="s">
        <v>99</v>
      </c>
      <c r="C17" s="70">
        <v>99.2</v>
      </c>
      <c r="D17" s="43">
        <v>99.2</v>
      </c>
      <c r="E17" s="44"/>
      <c r="F17" s="70"/>
    </row>
    <row r="18" spans="1:6" ht="60" x14ac:dyDescent="0.3">
      <c r="A18" s="15">
        <v>6</v>
      </c>
      <c r="B18" s="69" t="s">
        <v>120</v>
      </c>
      <c r="C18" s="70">
        <v>16.3</v>
      </c>
      <c r="D18" s="43">
        <v>16.3</v>
      </c>
      <c r="E18" s="43">
        <v>16.100000000000001</v>
      </c>
      <c r="F18" s="70"/>
    </row>
    <row r="19" spans="1:6" ht="30" x14ac:dyDescent="0.3">
      <c r="A19" s="15">
        <v>7</v>
      </c>
      <c r="B19" s="171" t="s">
        <v>198</v>
      </c>
      <c r="C19" s="72">
        <f>SUM(C20:C21)</f>
        <v>25.7</v>
      </c>
      <c r="D19" s="44">
        <f>SUM(D20:D21)</f>
        <v>7</v>
      </c>
      <c r="E19" s="44">
        <v>6.9</v>
      </c>
      <c r="F19" s="72">
        <f>SUM(F20:F21)</f>
        <v>18.7</v>
      </c>
    </row>
    <row r="20" spans="1:6" ht="30" x14ac:dyDescent="0.3">
      <c r="A20" s="15">
        <v>8</v>
      </c>
      <c r="B20" s="118" t="s">
        <v>191</v>
      </c>
      <c r="C20" s="224">
        <f t="shared" ref="C20:C28" si="0">ROUND(D20+F20,1)</f>
        <v>7</v>
      </c>
      <c r="D20" s="223">
        <v>7</v>
      </c>
      <c r="E20" s="223">
        <v>6.9</v>
      </c>
      <c r="F20" s="224"/>
    </row>
    <row r="21" spans="1:6" ht="30" x14ac:dyDescent="0.3">
      <c r="A21" s="15">
        <v>9</v>
      </c>
      <c r="B21" s="118" t="s">
        <v>119</v>
      </c>
      <c r="C21" s="224">
        <f t="shared" si="0"/>
        <v>18.7</v>
      </c>
      <c r="D21" s="223"/>
      <c r="E21" s="223"/>
      <c r="F21" s="223">
        <v>18.7</v>
      </c>
    </row>
    <row r="22" spans="1:6" ht="15" x14ac:dyDescent="0.3">
      <c r="A22" s="15">
        <v>10</v>
      </c>
      <c r="B22" s="171" t="s">
        <v>199</v>
      </c>
      <c r="C22" s="72">
        <f t="shared" si="0"/>
        <v>1.8</v>
      </c>
      <c r="D22" s="44" t="s">
        <v>114</v>
      </c>
      <c r="E22" s="44">
        <v>1.8</v>
      </c>
      <c r="F22" s="70"/>
    </row>
    <row r="23" spans="1:6" ht="30" x14ac:dyDescent="0.3">
      <c r="A23" s="15">
        <v>11</v>
      </c>
      <c r="B23" s="118" t="s">
        <v>191</v>
      </c>
      <c r="C23" s="70">
        <f t="shared" si="0"/>
        <v>1.8</v>
      </c>
      <c r="D23" s="43" t="s">
        <v>114</v>
      </c>
      <c r="E23" s="43">
        <v>1.8</v>
      </c>
      <c r="F23" s="70"/>
    </row>
    <row r="24" spans="1:6" ht="30" x14ac:dyDescent="0.3">
      <c r="A24" s="15">
        <v>12</v>
      </c>
      <c r="B24" s="172" t="s">
        <v>192</v>
      </c>
      <c r="C24" s="225">
        <f t="shared" si="0"/>
        <v>5.6</v>
      </c>
      <c r="D24" s="226">
        <v>5.6</v>
      </c>
      <c r="E24" s="226">
        <v>5.5</v>
      </c>
      <c r="F24" s="224"/>
    </row>
    <row r="25" spans="1:6" ht="30" x14ac:dyDescent="0.3">
      <c r="A25" s="15">
        <v>13</v>
      </c>
      <c r="B25" s="118" t="s">
        <v>191</v>
      </c>
      <c r="C25" s="224">
        <f t="shared" si="0"/>
        <v>5.6</v>
      </c>
      <c r="D25" s="223">
        <v>5.6</v>
      </c>
      <c r="E25" s="223">
        <v>5.5</v>
      </c>
      <c r="F25" s="224"/>
    </row>
    <row r="26" spans="1:6" ht="15" x14ac:dyDescent="0.3">
      <c r="A26" s="15">
        <v>14</v>
      </c>
      <c r="B26" s="170" t="s">
        <v>194</v>
      </c>
      <c r="C26" s="225">
        <f t="shared" si="0"/>
        <v>126.9</v>
      </c>
      <c r="D26" s="225">
        <v>126.9</v>
      </c>
      <c r="E26" s="225">
        <v>92</v>
      </c>
      <c r="F26" s="223"/>
    </row>
    <row r="27" spans="1:6" ht="30" x14ac:dyDescent="0.3">
      <c r="A27" s="15">
        <v>15</v>
      </c>
      <c r="B27" s="69" t="s">
        <v>193</v>
      </c>
      <c r="C27" s="224">
        <f t="shared" si="0"/>
        <v>126.9</v>
      </c>
      <c r="D27" s="224">
        <v>126.9</v>
      </c>
      <c r="E27" s="224">
        <v>92</v>
      </c>
      <c r="F27" s="223"/>
    </row>
    <row r="28" spans="1:6" ht="30" x14ac:dyDescent="0.3">
      <c r="A28" s="15">
        <v>16</v>
      </c>
      <c r="B28" s="169" t="s">
        <v>200</v>
      </c>
      <c r="C28" s="225">
        <f t="shared" si="0"/>
        <v>46</v>
      </c>
      <c r="D28" s="225">
        <v>46</v>
      </c>
      <c r="E28" s="225">
        <v>41.6</v>
      </c>
      <c r="F28" s="223"/>
    </row>
    <row r="29" spans="1:6" ht="30" hidden="1" customHeight="1" x14ac:dyDescent="0.3">
      <c r="A29" s="15">
        <v>17</v>
      </c>
      <c r="B29" s="58" t="s">
        <v>89</v>
      </c>
      <c r="C29" s="225">
        <f>C30+C31+C32</f>
        <v>0</v>
      </c>
      <c r="D29" s="225">
        <f>D30+D31+D32</f>
        <v>0</v>
      </c>
      <c r="E29" s="225">
        <f>E30+E31+E32</f>
        <v>0</v>
      </c>
      <c r="F29" s="225">
        <f>F30+F31+F32</f>
        <v>0</v>
      </c>
    </row>
    <row r="30" spans="1:6" ht="15" hidden="1" customHeight="1" x14ac:dyDescent="0.3">
      <c r="A30" s="15">
        <v>18</v>
      </c>
      <c r="B30" s="56" t="s">
        <v>90</v>
      </c>
      <c r="C30" s="224">
        <f>ROUND(D30+F30,1)</f>
        <v>0</v>
      </c>
      <c r="D30" s="224"/>
      <c r="E30" s="224"/>
      <c r="F30" s="223"/>
    </row>
    <row r="31" spans="1:6" ht="15" hidden="1" customHeight="1" x14ac:dyDescent="0.3">
      <c r="A31" s="15">
        <v>19</v>
      </c>
      <c r="B31" s="56" t="s">
        <v>91</v>
      </c>
      <c r="C31" s="224">
        <f>ROUND(D31+F31,1)</f>
        <v>0</v>
      </c>
      <c r="D31" s="224"/>
      <c r="E31" s="224"/>
      <c r="F31" s="223"/>
    </row>
    <row r="32" spans="1:6" ht="15" hidden="1" customHeight="1" x14ac:dyDescent="0.3">
      <c r="A32" s="15">
        <v>20</v>
      </c>
      <c r="B32" s="56" t="s">
        <v>43</v>
      </c>
      <c r="C32" s="224">
        <f>ROUND(D32+F32,1)</f>
        <v>0</v>
      </c>
      <c r="D32" s="224"/>
      <c r="E32" s="224"/>
      <c r="F32" s="223"/>
    </row>
    <row r="33" spans="1:6" ht="30" x14ac:dyDescent="0.3">
      <c r="A33" s="15">
        <v>21</v>
      </c>
      <c r="B33" s="69" t="s">
        <v>193</v>
      </c>
      <c r="C33" s="224">
        <f>ROUND(D33+F33,1)</f>
        <v>46</v>
      </c>
      <c r="D33" s="224">
        <v>46</v>
      </c>
      <c r="E33" s="224">
        <v>41.6</v>
      </c>
      <c r="F33" s="223"/>
    </row>
    <row r="34" spans="1:6" ht="15" x14ac:dyDescent="0.3">
      <c r="A34" s="15">
        <v>22</v>
      </c>
      <c r="B34" s="68" t="s">
        <v>58</v>
      </c>
      <c r="C34" s="226">
        <f>C13+C26+C24+C19+C22+C28</f>
        <v>619.1</v>
      </c>
      <c r="D34" s="226">
        <f>D13+D19+D22+D24+D26+D28</f>
        <v>366.40000000000003</v>
      </c>
      <c r="E34" s="226">
        <f>E13+E19+E22+E24+E26+E28</f>
        <v>163.9</v>
      </c>
      <c r="F34" s="226">
        <f>F13+F19</f>
        <v>252.7</v>
      </c>
    </row>
    <row r="35" spans="1:6" ht="15" x14ac:dyDescent="0.3">
      <c r="A35" s="73"/>
      <c r="B35" s="74"/>
      <c r="D35" s="75"/>
      <c r="E35" s="75"/>
      <c r="F35" s="75"/>
    </row>
    <row r="36" spans="1:6" ht="15" x14ac:dyDescent="0.3">
      <c r="A36" s="337" t="s">
        <v>92</v>
      </c>
      <c r="B36" s="337"/>
      <c r="C36" s="337"/>
      <c r="D36" s="337"/>
      <c r="E36" s="337"/>
      <c r="F36" s="337"/>
    </row>
    <row r="37" spans="1:6" ht="15" x14ac:dyDescent="0.3">
      <c r="A37" s="337"/>
      <c r="B37" s="337"/>
      <c r="C37" s="337"/>
      <c r="D37" s="337"/>
      <c r="E37" s="337"/>
      <c r="F37" s="337"/>
    </row>
    <row r="38" spans="1:6" x14ac:dyDescent="0.3">
      <c r="A38" s="76"/>
      <c r="B38" s="76"/>
      <c r="C38" s="76"/>
      <c r="D38" s="76"/>
      <c r="E38" s="76"/>
      <c r="F38" s="76"/>
    </row>
  </sheetData>
  <mergeCells count="16">
    <mergeCell ref="A36:F36"/>
    <mergeCell ref="A37:F37"/>
    <mergeCell ref="A5:F5"/>
    <mergeCell ref="A7:A11"/>
    <mergeCell ref="B7:B11"/>
    <mergeCell ref="C7:F7"/>
    <mergeCell ref="C8:C11"/>
    <mergeCell ref="D8:F8"/>
    <mergeCell ref="D9:E9"/>
    <mergeCell ref="F9:F11"/>
    <mergeCell ref="A3:F3"/>
    <mergeCell ref="A2:F2"/>
    <mergeCell ref="A1:F1"/>
    <mergeCell ref="E4:F4"/>
    <mergeCell ref="D10:D11"/>
    <mergeCell ref="E10:E11"/>
  </mergeCells>
  <phoneticPr fontId="11" type="noConversion"/>
  <conditionalFormatting sqref="B29:B32">
    <cfRule type="cellIs" dxfId="3" priority="1" stopIfTrue="1" operator="equal">
      <formula>0</formula>
    </cfRule>
  </conditionalFormatting>
  <pageMargins left="1.1811023622047245" right="0.39370078740157483" top="0.78740157480314965" bottom="0.3937007874015748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F32"/>
  <sheetViews>
    <sheetView topLeftCell="A13" zoomScaleNormal="100" workbookViewId="0">
      <selection activeCell="D4" sqref="D4"/>
    </sheetView>
  </sheetViews>
  <sheetFormatPr defaultRowHeight="12.75" x14ac:dyDescent="0.3"/>
  <cols>
    <col min="1" max="1" width="4.85546875" style="63" customWidth="1"/>
    <col min="2" max="2" width="42.42578125" style="63" customWidth="1"/>
    <col min="3" max="3" width="10.42578125" style="63" customWidth="1"/>
    <col min="4" max="4" width="11.42578125" style="63" customWidth="1"/>
    <col min="5" max="5" width="10.7109375" style="63" customWidth="1"/>
    <col min="6" max="6" width="9.28515625" style="63" customWidth="1"/>
    <col min="7" max="16384" width="9.140625" style="63"/>
  </cols>
  <sheetData>
    <row r="1" spans="1:6" ht="15" customHeight="1" x14ac:dyDescent="0.35">
      <c r="A1" s="263" t="s">
        <v>265</v>
      </c>
      <c r="B1" s="263"/>
      <c r="C1" s="263"/>
      <c r="D1" s="263"/>
      <c r="E1" s="263"/>
      <c r="F1" s="263"/>
    </row>
    <row r="2" spans="1:6" ht="15" customHeight="1" x14ac:dyDescent="0.35">
      <c r="A2" s="263" t="s">
        <v>266</v>
      </c>
      <c r="B2" s="263"/>
      <c r="C2" s="263"/>
      <c r="D2" s="263"/>
      <c r="E2" s="263"/>
      <c r="F2" s="263"/>
    </row>
    <row r="3" spans="1:6" ht="21.75" customHeight="1" x14ac:dyDescent="0.3">
      <c r="A3" s="265" t="s">
        <v>270</v>
      </c>
      <c r="B3" s="265"/>
      <c r="C3" s="265"/>
      <c r="D3" s="265"/>
      <c r="E3" s="265"/>
      <c r="F3" s="265"/>
    </row>
    <row r="4" spans="1:6" ht="15" x14ac:dyDescent="0.3">
      <c r="A4" s="36"/>
      <c r="B4" s="36"/>
      <c r="C4" s="36"/>
      <c r="D4" s="36"/>
      <c r="E4" s="36"/>
      <c r="F4" s="36"/>
    </row>
    <row r="5" spans="1:6" ht="34.15" customHeight="1" x14ac:dyDescent="0.3">
      <c r="A5" s="338" t="s">
        <v>116</v>
      </c>
      <c r="B5" s="338"/>
      <c r="C5" s="338"/>
      <c r="D5" s="338"/>
      <c r="E5" s="338"/>
      <c r="F5" s="338"/>
    </row>
    <row r="6" spans="1:6" ht="15" x14ac:dyDescent="0.3">
      <c r="A6" s="64"/>
      <c r="B6" s="65"/>
      <c r="C6" s="64"/>
      <c r="D6" s="66"/>
      <c r="E6" s="66"/>
      <c r="F6" s="64"/>
    </row>
    <row r="7" spans="1:6" ht="15" x14ac:dyDescent="0.3">
      <c r="A7" s="352" t="s">
        <v>0</v>
      </c>
      <c r="B7" s="342" t="s">
        <v>178</v>
      </c>
      <c r="C7" s="345" t="s">
        <v>242</v>
      </c>
      <c r="D7" s="346"/>
      <c r="E7" s="346"/>
      <c r="F7" s="347"/>
    </row>
    <row r="8" spans="1:6" ht="15" x14ac:dyDescent="0.3">
      <c r="A8" s="352"/>
      <c r="B8" s="343"/>
      <c r="C8" s="353" t="s">
        <v>29</v>
      </c>
      <c r="D8" s="348" t="s">
        <v>49</v>
      </c>
      <c r="E8" s="348"/>
      <c r="F8" s="348"/>
    </row>
    <row r="9" spans="1:6" ht="15" customHeight="1" x14ac:dyDescent="0.3">
      <c r="A9" s="352"/>
      <c r="B9" s="343"/>
      <c r="C9" s="353"/>
      <c r="D9" s="348" t="s">
        <v>50</v>
      </c>
      <c r="E9" s="348"/>
      <c r="F9" s="349" t="s">
        <v>51</v>
      </c>
    </row>
    <row r="10" spans="1:6" ht="20.25" customHeight="1" x14ac:dyDescent="0.3">
      <c r="A10" s="352"/>
      <c r="B10" s="343"/>
      <c r="C10" s="353"/>
      <c r="D10" s="350" t="s">
        <v>52</v>
      </c>
      <c r="E10" s="350" t="s">
        <v>53</v>
      </c>
      <c r="F10" s="349"/>
    </row>
    <row r="11" spans="1:6" x14ac:dyDescent="0.3">
      <c r="A11" s="352"/>
      <c r="B11" s="344"/>
      <c r="C11" s="353"/>
      <c r="D11" s="351"/>
      <c r="E11" s="351"/>
      <c r="F11" s="349"/>
    </row>
    <row r="12" spans="1:6" ht="15" x14ac:dyDescent="0.3">
      <c r="A12" s="4">
        <v>1</v>
      </c>
      <c r="B12" s="5" t="s">
        <v>87</v>
      </c>
      <c r="C12" s="5" t="s">
        <v>88</v>
      </c>
      <c r="D12" s="5" t="s">
        <v>84</v>
      </c>
      <c r="E12" s="5" t="s">
        <v>85</v>
      </c>
      <c r="F12" s="4" t="s">
        <v>86</v>
      </c>
    </row>
    <row r="13" spans="1:6" ht="30" x14ac:dyDescent="0.3">
      <c r="A13" s="15">
        <v>1</v>
      </c>
      <c r="B13" s="68" t="s">
        <v>195</v>
      </c>
      <c r="C13" s="77">
        <f>SUM(C14:C29)</f>
        <v>3830.5</v>
      </c>
      <c r="D13" s="77">
        <f>SUM(D14:D29)</f>
        <v>1032.5</v>
      </c>
      <c r="E13" s="77">
        <f>SUM(E14:E29)</f>
        <v>9.3000000000000007</v>
      </c>
      <c r="F13" s="77">
        <f>SUM(F14:F29)</f>
        <v>2798</v>
      </c>
    </row>
    <row r="14" spans="1:6" ht="15" customHeight="1" x14ac:dyDescent="0.3">
      <c r="A14" s="15">
        <v>2</v>
      </c>
      <c r="B14" s="79" t="s">
        <v>130</v>
      </c>
      <c r="C14" s="134">
        <f t="shared" ref="C14:C29" si="0">ROUND(D14+F14,1)</f>
        <v>453.1</v>
      </c>
      <c r="D14" s="70"/>
      <c r="E14" s="70"/>
      <c r="F14" s="70">
        <v>453.1</v>
      </c>
    </row>
    <row r="15" spans="1:6" ht="15" x14ac:dyDescent="0.3">
      <c r="A15" s="1">
        <v>3</v>
      </c>
      <c r="B15" s="126" t="s">
        <v>127</v>
      </c>
      <c r="C15" s="134">
        <f t="shared" si="0"/>
        <v>108.1</v>
      </c>
      <c r="D15" s="70"/>
      <c r="E15" s="70"/>
      <c r="F15" s="70">
        <v>108.1</v>
      </c>
    </row>
    <row r="16" spans="1:6" ht="15" x14ac:dyDescent="0.3">
      <c r="A16" s="15">
        <v>4</v>
      </c>
      <c r="B16" s="79" t="s">
        <v>93</v>
      </c>
      <c r="C16" s="134">
        <f t="shared" si="0"/>
        <v>417.5</v>
      </c>
      <c r="D16" s="70">
        <v>15</v>
      </c>
      <c r="E16" s="70"/>
      <c r="F16" s="70">
        <v>402.5</v>
      </c>
    </row>
    <row r="17" spans="1:6" ht="15" x14ac:dyDescent="0.3">
      <c r="A17" s="15">
        <v>5</v>
      </c>
      <c r="B17" s="79" t="s">
        <v>94</v>
      </c>
      <c r="C17" s="134">
        <f t="shared" si="0"/>
        <v>850</v>
      </c>
      <c r="D17" s="70"/>
      <c r="E17" s="70"/>
      <c r="F17" s="70">
        <v>850</v>
      </c>
    </row>
    <row r="18" spans="1:6" ht="30" customHeight="1" x14ac:dyDescent="0.3">
      <c r="A18" s="15">
        <v>6</v>
      </c>
      <c r="B18" s="126" t="s">
        <v>125</v>
      </c>
      <c r="C18" s="134">
        <f t="shared" si="0"/>
        <v>157.9</v>
      </c>
      <c r="D18" s="70"/>
      <c r="E18" s="70"/>
      <c r="F18" s="70">
        <v>157.9</v>
      </c>
    </row>
    <row r="19" spans="1:6" ht="30" customHeight="1" x14ac:dyDescent="0.3">
      <c r="A19" s="15">
        <v>7</v>
      </c>
      <c r="B19" s="133" t="s">
        <v>131</v>
      </c>
      <c r="C19" s="134">
        <f t="shared" si="0"/>
        <v>295.2</v>
      </c>
      <c r="D19" s="70"/>
      <c r="E19" s="72"/>
      <c r="F19" s="70">
        <v>295.2</v>
      </c>
    </row>
    <row r="20" spans="1:6" ht="45" x14ac:dyDescent="0.3">
      <c r="A20" s="15">
        <v>8</v>
      </c>
      <c r="B20" s="79" t="s">
        <v>95</v>
      </c>
      <c r="C20" s="134">
        <f t="shared" si="0"/>
        <v>685.1</v>
      </c>
      <c r="D20" s="70">
        <v>685.1</v>
      </c>
      <c r="E20" s="77"/>
      <c r="F20" s="70"/>
    </row>
    <row r="21" spans="1:6" ht="30" x14ac:dyDescent="0.3">
      <c r="A21" s="15">
        <v>9</v>
      </c>
      <c r="B21" s="69" t="s">
        <v>96</v>
      </c>
      <c r="C21" s="134">
        <f t="shared" si="0"/>
        <v>482.8</v>
      </c>
      <c r="D21" s="70"/>
      <c r="E21" s="70"/>
      <c r="F21" s="70">
        <v>482.8</v>
      </c>
    </row>
    <row r="22" spans="1:6" ht="30" customHeight="1" x14ac:dyDescent="0.3">
      <c r="A22" s="15">
        <v>10</v>
      </c>
      <c r="B22" s="80" t="s">
        <v>97</v>
      </c>
      <c r="C22" s="134">
        <f t="shared" si="0"/>
        <v>42.2</v>
      </c>
      <c r="D22" s="134"/>
      <c r="E22" s="70"/>
      <c r="F22" s="134">
        <v>42.2</v>
      </c>
    </row>
    <row r="23" spans="1:6" ht="30" x14ac:dyDescent="0.3">
      <c r="A23" s="15">
        <v>11</v>
      </c>
      <c r="B23" s="80" t="s">
        <v>98</v>
      </c>
      <c r="C23" s="134">
        <f t="shared" si="0"/>
        <v>1.2</v>
      </c>
      <c r="D23" s="134"/>
      <c r="E23" s="70"/>
      <c r="F23" s="134">
        <v>1.2</v>
      </c>
    </row>
    <row r="24" spans="1:6" ht="30" x14ac:dyDescent="0.3">
      <c r="A24" s="15">
        <v>12</v>
      </c>
      <c r="B24" s="126" t="s">
        <v>128</v>
      </c>
      <c r="C24" s="135">
        <f t="shared" si="0"/>
        <v>5</v>
      </c>
      <c r="D24" s="135"/>
      <c r="E24" s="71"/>
      <c r="F24" s="135">
        <v>5</v>
      </c>
    </row>
    <row r="25" spans="1:6" ht="30" x14ac:dyDescent="0.3">
      <c r="A25" s="15">
        <v>13</v>
      </c>
      <c r="B25" s="126" t="s">
        <v>129</v>
      </c>
      <c r="C25" s="134">
        <f t="shared" si="0"/>
        <v>51.9</v>
      </c>
      <c r="D25" s="134">
        <v>51.9</v>
      </c>
      <c r="E25" s="77"/>
      <c r="F25" s="77"/>
    </row>
    <row r="26" spans="1:6" ht="75" x14ac:dyDescent="0.3">
      <c r="A26" s="15">
        <v>14</v>
      </c>
      <c r="B26" s="127" t="s">
        <v>123</v>
      </c>
      <c r="C26" s="134">
        <f t="shared" si="0"/>
        <v>80</v>
      </c>
      <c r="D26" s="134">
        <v>80</v>
      </c>
      <c r="E26" s="70"/>
      <c r="F26" s="43"/>
    </row>
    <row r="27" spans="1:6" ht="15" x14ac:dyDescent="0.3">
      <c r="A27" s="1">
        <v>15</v>
      </c>
      <c r="B27" s="78" t="s">
        <v>99</v>
      </c>
      <c r="C27" s="134">
        <f t="shared" si="0"/>
        <v>6.3</v>
      </c>
      <c r="D27" s="70">
        <v>6.3</v>
      </c>
      <c r="E27" s="70"/>
      <c r="F27" s="43"/>
    </row>
    <row r="28" spans="1:6" ht="15" x14ac:dyDescent="0.3">
      <c r="A28" s="1">
        <v>16</v>
      </c>
      <c r="B28" s="78" t="s">
        <v>100</v>
      </c>
      <c r="C28" s="134">
        <f t="shared" si="0"/>
        <v>62.7</v>
      </c>
      <c r="D28" s="70">
        <v>62.7</v>
      </c>
      <c r="E28" s="70"/>
      <c r="F28" s="43"/>
    </row>
    <row r="29" spans="1:6" ht="15" x14ac:dyDescent="0.3">
      <c r="A29" s="1">
        <v>17</v>
      </c>
      <c r="B29" s="78" t="s">
        <v>101</v>
      </c>
      <c r="C29" s="134">
        <f t="shared" si="0"/>
        <v>131.5</v>
      </c>
      <c r="D29" s="70">
        <v>131.5</v>
      </c>
      <c r="E29" s="70">
        <v>9.3000000000000007</v>
      </c>
      <c r="F29" s="43"/>
    </row>
    <row r="30" spans="1:6" ht="14.25" customHeight="1" x14ac:dyDescent="0.3">
      <c r="A30" s="1">
        <v>18</v>
      </c>
      <c r="B30" s="68" t="s">
        <v>58</v>
      </c>
      <c r="C30" s="67">
        <f>SUM(C13)</f>
        <v>3830.5</v>
      </c>
      <c r="D30" s="67">
        <f>SUM(D13)</f>
        <v>1032.5</v>
      </c>
      <c r="E30" s="67">
        <f>SUM(E13)</f>
        <v>9.3000000000000007</v>
      </c>
      <c r="F30" s="67">
        <f>SUM(F13)</f>
        <v>2798</v>
      </c>
    </row>
    <row r="31" spans="1:6" ht="15" x14ac:dyDescent="0.3">
      <c r="A31" s="73"/>
      <c r="B31" s="74"/>
      <c r="C31" s="75"/>
      <c r="D31" s="75"/>
      <c r="E31" s="75"/>
      <c r="F31" s="75"/>
    </row>
    <row r="32" spans="1:6" ht="15" x14ac:dyDescent="0.3">
      <c r="A32" s="337" t="s">
        <v>48</v>
      </c>
      <c r="B32" s="337"/>
      <c r="C32" s="337"/>
      <c r="D32" s="337"/>
      <c r="E32" s="337"/>
      <c r="F32" s="337"/>
    </row>
  </sheetData>
  <mergeCells count="14">
    <mergeCell ref="C8:C11"/>
    <mergeCell ref="D8:F8"/>
    <mergeCell ref="D9:E9"/>
    <mergeCell ref="F9:F11"/>
    <mergeCell ref="A2:F2"/>
    <mergeCell ref="A3:F3"/>
    <mergeCell ref="D10:D11"/>
    <mergeCell ref="E10:E11"/>
    <mergeCell ref="A32:F32"/>
    <mergeCell ref="A1:F1"/>
    <mergeCell ref="A5:F5"/>
    <mergeCell ref="A7:A11"/>
    <mergeCell ref="B7:B11"/>
    <mergeCell ref="C7:F7"/>
  </mergeCells>
  <conditionalFormatting sqref="B22:B23">
    <cfRule type="cellIs" dxfId="2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J40"/>
  <sheetViews>
    <sheetView zoomScaleNormal="100" workbookViewId="0">
      <selection activeCell="L5" sqref="L5"/>
    </sheetView>
  </sheetViews>
  <sheetFormatPr defaultRowHeight="15" x14ac:dyDescent="0.3"/>
  <cols>
    <col min="1" max="1" width="4.7109375" style="10" customWidth="1"/>
    <col min="2" max="2" width="38" style="10" customWidth="1"/>
    <col min="3" max="3" width="10.140625" style="10" customWidth="1"/>
    <col min="4" max="4" width="12.42578125" style="10" customWidth="1"/>
    <col min="5" max="5" width="13.5703125" style="10" customWidth="1"/>
    <col min="6" max="6" width="10.5703125" style="10" customWidth="1"/>
    <col min="7" max="7" width="11.28515625" style="10" customWidth="1"/>
    <col min="8" max="8" width="11.42578125" style="10" customWidth="1"/>
    <col min="9" max="9" width="13.28515625" style="10" customWidth="1"/>
    <col min="10" max="10" width="11.28515625" style="10" customWidth="1"/>
    <col min="11" max="16384" width="9.140625" style="10"/>
  </cols>
  <sheetData>
    <row r="1" spans="1:10" s="144" customFormat="1" ht="15" customHeight="1" x14ac:dyDescent="0.35">
      <c r="A1" s="354" t="s">
        <v>271</v>
      </c>
      <c r="B1" s="354"/>
      <c r="C1" s="354"/>
      <c r="D1" s="354"/>
      <c r="E1" s="354"/>
      <c r="F1" s="354"/>
      <c r="G1" s="354"/>
      <c r="H1" s="354"/>
      <c r="I1" s="354"/>
      <c r="J1" s="354"/>
    </row>
    <row r="2" spans="1:10" s="144" customFormat="1" ht="15" customHeight="1" x14ac:dyDescent="0.35">
      <c r="A2" s="361" t="s">
        <v>272</v>
      </c>
      <c r="B2" s="361"/>
      <c r="C2" s="361"/>
      <c r="D2" s="361"/>
      <c r="E2" s="361"/>
      <c r="F2" s="361"/>
      <c r="G2" s="361"/>
      <c r="H2" s="361"/>
      <c r="I2" s="361"/>
      <c r="J2" s="361"/>
    </row>
    <row r="3" spans="1:10" s="144" customFormat="1" ht="15" customHeight="1" x14ac:dyDescent="0.35">
      <c r="A3" s="361" t="s">
        <v>273</v>
      </c>
      <c r="B3" s="361"/>
      <c r="C3" s="361"/>
      <c r="D3" s="361"/>
      <c r="E3" s="361"/>
      <c r="F3" s="361"/>
      <c r="G3" s="361"/>
      <c r="H3" s="361"/>
      <c r="I3" s="361"/>
      <c r="J3" s="361"/>
    </row>
    <row r="4" spans="1:10" x14ac:dyDescent="0.3">
      <c r="F4" s="81"/>
      <c r="G4" s="81"/>
      <c r="H4" s="81"/>
      <c r="I4" s="320"/>
      <c r="J4" s="320"/>
    </row>
    <row r="5" spans="1:10" s="28" customFormat="1" ht="43.9" customHeight="1" x14ac:dyDescent="0.35">
      <c r="A5" s="355" t="s">
        <v>115</v>
      </c>
      <c r="B5" s="355"/>
      <c r="C5" s="355"/>
      <c r="D5" s="355"/>
      <c r="E5" s="355"/>
      <c r="F5" s="355"/>
      <c r="G5" s="355"/>
      <c r="H5" s="355"/>
      <c r="I5" s="355"/>
      <c r="J5" s="355"/>
    </row>
    <row r="7" spans="1:10" ht="28.9" customHeight="1" x14ac:dyDescent="0.3">
      <c r="A7" s="301" t="s">
        <v>0</v>
      </c>
      <c r="B7" s="278" t="s">
        <v>178</v>
      </c>
      <c r="C7" s="358" t="s">
        <v>245</v>
      </c>
      <c r="D7" s="358"/>
      <c r="E7" s="358"/>
      <c r="F7" s="358"/>
      <c r="G7" s="359" t="s">
        <v>244</v>
      </c>
      <c r="H7" s="360"/>
      <c r="I7" s="360"/>
      <c r="J7" s="360"/>
    </row>
    <row r="8" spans="1:10" ht="13.9" customHeight="1" x14ac:dyDescent="0.3">
      <c r="A8" s="301"/>
      <c r="B8" s="279"/>
      <c r="C8" s="357" t="s">
        <v>29</v>
      </c>
      <c r="D8" s="356" t="s">
        <v>49</v>
      </c>
      <c r="E8" s="356"/>
      <c r="F8" s="356"/>
      <c r="G8" s="357" t="s">
        <v>29</v>
      </c>
      <c r="H8" s="356" t="s">
        <v>49</v>
      </c>
      <c r="I8" s="356"/>
      <c r="J8" s="356"/>
    </row>
    <row r="9" spans="1:10" ht="14.45" customHeight="1" x14ac:dyDescent="0.3">
      <c r="A9" s="301"/>
      <c r="B9" s="279"/>
      <c r="C9" s="357"/>
      <c r="D9" s="356" t="s">
        <v>50</v>
      </c>
      <c r="E9" s="356"/>
      <c r="F9" s="308" t="s">
        <v>51</v>
      </c>
      <c r="G9" s="357"/>
      <c r="H9" s="356" t="s">
        <v>50</v>
      </c>
      <c r="I9" s="356"/>
      <c r="J9" s="308" t="s">
        <v>51</v>
      </c>
    </row>
    <row r="10" spans="1:10" ht="13.9" customHeight="1" x14ac:dyDescent="0.3">
      <c r="A10" s="301"/>
      <c r="B10" s="279"/>
      <c r="C10" s="357"/>
      <c r="D10" s="302" t="s">
        <v>52</v>
      </c>
      <c r="E10" s="362" t="s">
        <v>53</v>
      </c>
      <c r="F10" s="309"/>
      <c r="G10" s="357"/>
      <c r="H10" s="302" t="s">
        <v>52</v>
      </c>
      <c r="I10" s="362" t="s">
        <v>53</v>
      </c>
      <c r="J10" s="309"/>
    </row>
    <row r="11" spans="1:10" ht="17.25" customHeight="1" x14ac:dyDescent="0.3">
      <c r="A11" s="301"/>
      <c r="B11" s="280"/>
      <c r="C11" s="357"/>
      <c r="D11" s="303"/>
      <c r="E11" s="363"/>
      <c r="F11" s="310"/>
      <c r="G11" s="357"/>
      <c r="H11" s="303"/>
      <c r="I11" s="363"/>
      <c r="J11" s="310"/>
    </row>
    <row r="12" spans="1:10" s="28" customFormat="1" ht="14.25" customHeight="1" x14ac:dyDescent="0.3">
      <c r="A12" s="1">
        <v>1</v>
      </c>
      <c r="B12" s="1">
        <v>2</v>
      </c>
      <c r="C12" s="3">
        <v>3</v>
      </c>
      <c r="D12" s="2">
        <v>4</v>
      </c>
      <c r="E12" s="2">
        <v>5</v>
      </c>
      <c r="F12" s="2">
        <v>6</v>
      </c>
      <c r="G12" s="1">
        <v>7</v>
      </c>
      <c r="H12" s="2">
        <v>8</v>
      </c>
      <c r="I12" s="2">
        <v>9</v>
      </c>
      <c r="J12" s="2">
        <v>10</v>
      </c>
    </row>
    <row r="13" spans="1:10" s="28" customFormat="1" x14ac:dyDescent="0.3">
      <c r="A13" s="15">
        <v>1</v>
      </c>
      <c r="B13" s="174" t="s">
        <v>151</v>
      </c>
      <c r="C13" s="22">
        <f>ROUND(D13+F13,1)</f>
        <v>0.4</v>
      </c>
      <c r="D13" s="82">
        <v>0.4</v>
      </c>
      <c r="E13" s="22"/>
      <c r="F13" s="22"/>
      <c r="G13" s="22">
        <v>160.30000000000001</v>
      </c>
      <c r="H13" s="22">
        <v>148.30000000000001</v>
      </c>
      <c r="I13" s="22"/>
      <c r="J13" s="22">
        <v>12</v>
      </c>
    </row>
    <row r="14" spans="1:10" s="28" customFormat="1" x14ac:dyDescent="0.3">
      <c r="A14" s="15">
        <v>2</v>
      </c>
      <c r="B14" s="83" t="s">
        <v>102</v>
      </c>
      <c r="C14" s="22">
        <f>ROUND(D14+F14,1)</f>
        <v>70</v>
      </c>
      <c r="D14" s="82">
        <v>70</v>
      </c>
      <c r="E14" s="82">
        <v>29.1</v>
      </c>
      <c r="F14" s="82"/>
      <c r="G14" s="22">
        <f>ROUND(H14+J14,1)</f>
        <v>1.6</v>
      </c>
      <c r="H14" s="82">
        <v>1.6</v>
      </c>
      <c r="I14" s="22"/>
      <c r="J14" s="22"/>
    </row>
    <row r="15" spans="1:10" s="41" customFormat="1" x14ac:dyDescent="0.3">
      <c r="A15" s="15">
        <v>3</v>
      </c>
      <c r="B15" s="175" t="s">
        <v>201</v>
      </c>
      <c r="C15" s="22">
        <f t="shared" ref="C15:C37" si="0">ROUND(D15+F15,1)</f>
        <v>36.6</v>
      </c>
      <c r="D15" s="82">
        <v>34.6</v>
      </c>
      <c r="E15" s="82">
        <v>17</v>
      </c>
      <c r="F15" s="82">
        <v>2</v>
      </c>
      <c r="G15" s="22">
        <f>ROUND(H15+J15,1)</f>
        <v>26.5</v>
      </c>
      <c r="H15" s="82">
        <v>26.5</v>
      </c>
      <c r="I15" s="82"/>
      <c r="J15" s="82"/>
    </row>
    <row r="16" spans="1:10" s="41" customFormat="1" x14ac:dyDescent="0.3">
      <c r="A16" s="15">
        <v>4</v>
      </c>
      <c r="B16" s="176" t="s">
        <v>117</v>
      </c>
      <c r="C16" s="22">
        <f t="shared" si="0"/>
        <v>180</v>
      </c>
      <c r="D16" s="82">
        <v>180</v>
      </c>
      <c r="E16" s="82">
        <v>120</v>
      </c>
      <c r="F16" s="82"/>
      <c r="G16" s="22"/>
      <c r="H16" s="82"/>
      <c r="I16" s="82"/>
      <c r="J16" s="82"/>
    </row>
    <row r="17" spans="1:10" s="41" customFormat="1" x14ac:dyDescent="0.3">
      <c r="A17" s="15">
        <v>5</v>
      </c>
      <c r="B17" s="177" t="s">
        <v>156</v>
      </c>
      <c r="C17" s="22">
        <f t="shared" si="0"/>
        <v>7.3</v>
      </c>
      <c r="D17" s="82">
        <v>7.3</v>
      </c>
      <c r="E17" s="82"/>
      <c r="F17" s="82"/>
      <c r="G17" s="22">
        <f>ROUND(H17+J17,1)</f>
        <v>3.7</v>
      </c>
      <c r="H17" s="82">
        <v>3.7</v>
      </c>
      <c r="I17" s="82"/>
      <c r="J17" s="82"/>
    </row>
    <row r="18" spans="1:10" s="41" customFormat="1" ht="30" customHeight="1" x14ac:dyDescent="0.3">
      <c r="A18" s="15">
        <v>6</v>
      </c>
      <c r="B18" s="180" t="s">
        <v>157</v>
      </c>
      <c r="C18" s="22">
        <f t="shared" si="0"/>
        <v>0.7</v>
      </c>
      <c r="D18" s="82">
        <v>0.7</v>
      </c>
      <c r="E18" s="82"/>
      <c r="F18" s="82"/>
      <c r="G18" s="22"/>
      <c r="H18" s="82"/>
      <c r="I18" s="82"/>
      <c r="J18" s="82"/>
    </row>
    <row r="19" spans="1:10" s="41" customFormat="1" x14ac:dyDescent="0.3">
      <c r="A19" s="15">
        <v>7</v>
      </c>
      <c r="B19" s="178" t="s">
        <v>158</v>
      </c>
      <c r="C19" s="22">
        <f t="shared" si="0"/>
        <v>5.7</v>
      </c>
      <c r="D19" s="82">
        <v>5.7</v>
      </c>
      <c r="E19" s="82"/>
      <c r="F19" s="82"/>
      <c r="G19" s="22">
        <f>ROUND(H19+J19,1)</f>
        <v>4.5</v>
      </c>
      <c r="H19" s="82">
        <v>4.5</v>
      </c>
      <c r="I19" s="82"/>
      <c r="J19" s="85"/>
    </row>
    <row r="20" spans="1:10" s="41" customFormat="1" x14ac:dyDescent="0.3">
      <c r="A20" s="15">
        <v>8</v>
      </c>
      <c r="B20" s="178" t="s">
        <v>57</v>
      </c>
      <c r="C20" s="22">
        <f t="shared" si="0"/>
        <v>7</v>
      </c>
      <c r="D20" s="82">
        <v>7</v>
      </c>
      <c r="E20" s="82"/>
      <c r="F20" s="82"/>
      <c r="G20" s="22">
        <f>ROUND(H20+J20,1)</f>
        <v>0.7</v>
      </c>
      <c r="H20" s="82">
        <v>0.7</v>
      </c>
      <c r="I20" s="82"/>
      <c r="J20" s="82"/>
    </row>
    <row r="21" spans="1:10" s="41" customFormat="1" x14ac:dyDescent="0.3">
      <c r="A21" s="15">
        <v>9</v>
      </c>
      <c r="B21" s="175" t="s">
        <v>103</v>
      </c>
      <c r="C21" s="22">
        <f t="shared" si="0"/>
        <v>19</v>
      </c>
      <c r="D21" s="82">
        <v>16.5</v>
      </c>
      <c r="E21" s="82"/>
      <c r="F21" s="82">
        <v>2.5</v>
      </c>
      <c r="G21" s="22">
        <f>ROUND(H21+J21,1)</f>
        <v>23</v>
      </c>
      <c r="H21" s="82">
        <v>23</v>
      </c>
      <c r="I21" s="82"/>
      <c r="J21" s="82"/>
    </row>
    <row r="22" spans="1:10" s="41" customFormat="1" x14ac:dyDescent="0.3">
      <c r="A22" s="15">
        <v>10</v>
      </c>
      <c r="B22" s="177" t="s">
        <v>160</v>
      </c>
      <c r="C22" s="22">
        <f t="shared" si="0"/>
        <v>19</v>
      </c>
      <c r="D22" s="82">
        <v>19</v>
      </c>
      <c r="E22" s="82"/>
      <c r="F22" s="82"/>
      <c r="G22" s="22"/>
      <c r="H22" s="82"/>
      <c r="I22" s="82"/>
      <c r="J22" s="82"/>
    </row>
    <row r="23" spans="1:10" s="41" customFormat="1" x14ac:dyDescent="0.3">
      <c r="A23" s="15">
        <v>11</v>
      </c>
      <c r="B23" s="181" t="s">
        <v>202</v>
      </c>
      <c r="C23" s="22">
        <f t="shared" si="0"/>
        <v>31.2</v>
      </c>
      <c r="D23" s="22">
        <v>31.2</v>
      </c>
      <c r="E23" s="22"/>
      <c r="F23" s="22"/>
      <c r="G23" s="22">
        <f t="shared" ref="G23:G35" si="1">ROUND(H23+J23,1)</f>
        <v>1.1000000000000001</v>
      </c>
      <c r="H23" s="22">
        <v>1.1000000000000001</v>
      </c>
      <c r="I23" s="22"/>
      <c r="J23" s="82"/>
    </row>
    <row r="24" spans="1:10" s="41" customFormat="1" x14ac:dyDescent="0.3">
      <c r="A24" s="15">
        <v>12</v>
      </c>
      <c r="B24" s="177" t="s">
        <v>203</v>
      </c>
      <c r="C24" s="22">
        <f t="shared" si="0"/>
        <v>42.5</v>
      </c>
      <c r="D24" s="82">
        <v>42.5</v>
      </c>
      <c r="E24" s="82"/>
      <c r="F24" s="82"/>
      <c r="G24" s="22">
        <f t="shared" si="1"/>
        <v>0.9</v>
      </c>
      <c r="H24" s="82">
        <v>0.9</v>
      </c>
      <c r="I24" s="82"/>
      <c r="J24" s="82"/>
    </row>
    <row r="25" spans="1:10" s="41" customFormat="1" x14ac:dyDescent="0.3">
      <c r="A25" s="15">
        <v>13</v>
      </c>
      <c r="B25" s="177" t="s">
        <v>163</v>
      </c>
      <c r="C25" s="22">
        <f t="shared" si="0"/>
        <v>63</v>
      </c>
      <c r="D25" s="82">
        <v>63</v>
      </c>
      <c r="E25" s="82"/>
      <c r="F25" s="82"/>
      <c r="G25" s="22">
        <f t="shared" si="1"/>
        <v>1.2</v>
      </c>
      <c r="H25" s="82">
        <v>1.2</v>
      </c>
      <c r="I25" s="82"/>
      <c r="J25" s="82"/>
    </row>
    <row r="26" spans="1:10" s="41" customFormat="1" x14ac:dyDescent="0.3">
      <c r="A26" s="15">
        <v>14</v>
      </c>
      <c r="B26" s="178" t="s">
        <v>164</v>
      </c>
      <c r="C26" s="22">
        <f t="shared" si="0"/>
        <v>55.3</v>
      </c>
      <c r="D26" s="82">
        <v>55.3</v>
      </c>
      <c r="E26" s="82"/>
      <c r="F26" s="82"/>
      <c r="G26" s="119">
        <f t="shared" si="1"/>
        <v>1.5</v>
      </c>
      <c r="H26" s="82">
        <v>1.5</v>
      </c>
      <c r="I26" s="82"/>
      <c r="J26" s="82"/>
    </row>
    <row r="27" spans="1:10" s="41" customFormat="1" x14ac:dyDescent="0.3">
      <c r="A27" s="15">
        <v>15</v>
      </c>
      <c r="B27" s="178" t="s">
        <v>165</v>
      </c>
      <c r="C27" s="22">
        <f t="shared" si="0"/>
        <v>42.4</v>
      </c>
      <c r="D27" s="82">
        <v>42.4</v>
      </c>
      <c r="E27" s="82"/>
      <c r="F27" s="82"/>
      <c r="G27" s="22">
        <f t="shared" si="1"/>
        <v>2</v>
      </c>
      <c r="H27" s="82">
        <v>2</v>
      </c>
      <c r="I27" s="82"/>
      <c r="J27" s="82"/>
    </row>
    <row r="28" spans="1:10" s="41" customFormat="1" x14ac:dyDescent="0.3">
      <c r="A28" s="15">
        <v>16</v>
      </c>
      <c r="B28" s="175" t="s">
        <v>166</v>
      </c>
      <c r="C28" s="22">
        <f t="shared" si="0"/>
        <v>19</v>
      </c>
      <c r="D28" s="82">
        <v>19</v>
      </c>
      <c r="E28" s="82"/>
      <c r="F28" s="82"/>
      <c r="G28" s="22"/>
      <c r="H28" s="82"/>
      <c r="I28" s="82"/>
      <c r="J28" s="82"/>
    </row>
    <row r="29" spans="1:10" x14ac:dyDescent="0.3">
      <c r="A29" s="15">
        <v>17</v>
      </c>
      <c r="B29" s="178" t="s">
        <v>204</v>
      </c>
      <c r="C29" s="22">
        <f t="shared" si="0"/>
        <v>53</v>
      </c>
      <c r="D29" s="82">
        <v>53</v>
      </c>
      <c r="E29" s="82"/>
      <c r="F29" s="82"/>
      <c r="G29" s="22"/>
      <c r="H29" s="82"/>
      <c r="I29" s="82"/>
      <c r="J29" s="82"/>
    </row>
    <row r="30" spans="1:10" s="41" customFormat="1" x14ac:dyDescent="0.3">
      <c r="A30" s="15">
        <v>18</v>
      </c>
      <c r="B30" s="176" t="s">
        <v>205</v>
      </c>
      <c r="C30" s="22">
        <f t="shared" si="0"/>
        <v>18</v>
      </c>
      <c r="D30" s="82">
        <v>18</v>
      </c>
      <c r="E30" s="82"/>
      <c r="F30" s="82"/>
      <c r="G30" s="22"/>
      <c r="H30" s="82"/>
      <c r="I30" s="82"/>
      <c r="J30" s="82"/>
    </row>
    <row r="31" spans="1:10" s="41" customFormat="1" x14ac:dyDescent="0.3">
      <c r="A31" s="15">
        <v>19</v>
      </c>
      <c r="B31" s="176" t="s">
        <v>170</v>
      </c>
      <c r="C31" s="22">
        <f t="shared" si="0"/>
        <v>25</v>
      </c>
      <c r="D31" s="82">
        <v>25</v>
      </c>
      <c r="E31" s="82"/>
      <c r="F31" s="82"/>
      <c r="G31" s="22"/>
      <c r="H31" s="82"/>
      <c r="I31" s="82"/>
      <c r="J31" s="82"/>
    </row>
    <row r="32" spans="1:10" s="41" customFormat="1" x14ac:dyDescent="0.3">
      <c r="A32" s="15">
        <v>20</v>
      </c>
      <c r="B32" s="175" t="s">
        <v>169</v>
      </c>
      <c r="C32" s="22">
        <f t="shared" si="0"/>
        <v>29.7</v>
      </c>
      <c r="D32" s="82">
        <v>29.2</v>
      </c>
      <c r="E32" s="82"/>
      <c r="F32" s="82">
        <v>0.5</v>
      </c>
      <c r="G32" s="22"/>
      <c r="H32" s="82"/>
      <c r="I32" s="82"/>
      <c r="J32" s="82"/>
    </row>
    <row r="33" spans="1:10" s="41" customFormat="1" x14ac:dyDescent="0.3">
      <c r="A33" s="15">
        <v>21</v>
      </c>
      <c r="B33" s="182" t="s">
        <v>206</v>
      </c>
      <c r="C33" s="22">
        <f t="shared" si="0"/>
        <v>50</v>
      </c>
      <c r="D33" s="82">
        <v>47.5</v>
      </c>
      <c r="E33" s="82"/>
      <c r="F33" s="82">
        <v>2.5</v>
      </c>
      <c r="G33" s="22"/>
      <c r="H33" s="82"/>
      <c r="I33" s="82"/>
      <c r="J33" s="85"/>
    </row>
    <row r="34" spans="1:10" s="41" customFormat="1" x14ac:dyDescent="0.3">
      <c r="A34" s="15">
        <v>22</v>
      </c>
      <c r="B34" s="175" t="s">
        <v>207</v>
      </c>
      <c r="C34" s="22">
        <f t="shared" si="0"/>
        <v>41.6</v>
      </c>
      <c r="D34" s="82">
        <v>35.6</v>
      </c>
      <c r="E34" s="82">
        <v>32.299999999999997</v>
      </c>
      <c r="F34" s="82">
        <v>6</v>
      </c>
      <c r="G34" s="22"/>
      <c r="H34" s="82"/>
      <c r="I34" s="82"/>
      <c r="J34" s="82"/>
    </row>
    <row r="35" spans="1:10" s="41" customFormat="1" x14ac:dyDescent="0.3">
      <c r="A35" s="15">
        <v>23</v>
      </c>
      <c r="B35" s="183" t="s">
        <v>45</v>
      </c>
      <c r="C35" s="22">
        <f t="shared" si="0"/>
        <v>4</v>
      </c>
      <c r="D35" s="82">
        <v>4</v>
      </c>
      <c r="E35" s="82">
        <v>0.8</v>
      </c>
      <c r="F35" s="82"/>
      <c r="G35" s="22">
        <f t="shared" si="1"/>
        <v>4</v>
      </c>
      <c r="H35" s="82">
        <v>4</v>
      </c>
      <c r="I35" s="82"/>
      <c r="J35" s="82"/>
    </row>
    <row r="36" spans="1:10" s="41" customFormat="1" x14ac:dyDescent="0.3">
      <c r="A36" s="15">
        <v>24</v>
      </c>
      <c r="B36" s="176" t="s">
        <v>174</v>
      </c>
      <c r="C36" s="22">
        <f t="shared" si="0"/>
        <v>150</v>
      </c>
      <c r="D36" s="82">
        <v>150</v>
      </c>
      <c r="E36" s="82">
        <v>95</v>
      </c>
      <c r="F36" s="82"/>
      <c r="G36" s="22"/>
      <c r="H36" s="82"/>
      <c r="I36" s="82"/>
      <c r="J36" s="82"/>
    </row>
    <row r="37" spans="1:10" s="41" customFormat="1" x14ac:dyDescent="0.3">
      <c r="A37" s="15">
        <v>25</v>
      </c>
      <c r="B37" s="176" t="s">
        <v>175</v>
      </c>
      <c r="C37" s="22">
        <f t="shared" si="0"/>
        <v>46.6</v>
      </c>
      <c r="D37" s="82">
        <v>46.6</v>
      </c>
      <c r="E37" s="82">
        <v>26.8</v>
      </c>
      <c r="F37" s="82"/>
      <c r="G37" s="22"/>
      <c r="H37" s="82"/>
      <c r="I37" s="82"/>
      <c r="J37" s="82"/>
    </row>
    <row r="38" spans="1:10" x14ac:dyDescent="0.3">
      <c r="A38" s="15">
        <v>26</v>
      </c>
      <c r="B38" s="86" t="s">
        <v>58</v>
      </c>
      <c r="C38" s="61">
        <f t="shared" ref="C38:J38" si="2">SUM(C13:C37)</f>
        <v>1017</v>
      </c>
      <c r="D38" s="61">
        <f t="shared" si="2"/>
        <v>1003.5</v>
      </c>
      <c r="E38" s="61">
        <f t="shared" si="2"/>
        <v>321</v>
      </c>
      <c r="F38" s="61">
        <f t="shared" si="2"/>
        <v>13.5</v>
      </c>
      <c r="G38" s="61">
        <f t="shared" si="2"/>
        <v>230.99999999999997</v>
      </c>
      <c r="H38" s="61">
        <f t="shared" si="2"/>
        <v>218.99999999999997</v>
      </c>
      <c r="I38" s="61">
        <f t="shared" si="2"/>
        <v>0</v>
      </c>
      <c r="J38" s="61">
        <f t="shared" si="2"/>
        <v>12</v>
      </c>
    </row>
    <row r="39" spans="1:10" ht="8.25" customHeight="1" x14ac:dyDescent="0.3">
      <c r="B39" s="270"/>
      <c r="C39" s="270"/>
      <c r="D39" s="270"/>
      <c r="E39" s="270"/>
      <c r="F39" s="270"/>
      <c r="G39" s="270"/>
      <c r="H39" s="270"/>
      <c r="I39" s="270"/>
      <c r="J39" s="270"/>
    </row>
    <row r="40" spans="1:10" ht="13.5" customHeight="1" x14ac:dyDescent="0.3">
      <c r="A40" s="270" t="s">
        <v>104</v>
      </c>
      <c r="B40" s="270"/>
      <c r="C40" s="270"/>
      <c r="D40" s="270"/>
      <c r="E40" s="270"/>
      <c r="F40" s="270"/>
      <c r="G40" s="270"/>
      <c r="H40" s="270"/>
      <c r="I40" s="270"/>
      <c r="J40" s="270"/>
    </row>
  </sheetData>
  <mergeCells count="23">
    <mergeCell ref="A2:J2"/>
    <mergeCell ref="A3:J3"/>
    <mergeCell ref="H10:H11"/>
    <mergeCell ref="J9:J11"/>
    <mergeCell ref="F9:F11"/>
    <mergeCell ref="I10:I11"/>
    <mergeCell ref="E10:E11"/>
    <mergeCell ref="B39:J39"/>
    <mergeCell ref="A40:J40"/>
    <mergeCell ref="I4:J4"/>
    <mergeCell ref="G8:G11"/>
    <mergeCell ref="D9:E9"/>
    <mergeCell ref="H9:I9"/>
    <mergeCell ref="A1:J1"/>
    <mergeCell ref="A5:J5"/>
    <mergeCell ref="A7:A11"/>
    <mergeCell ref="B7:B11"/>
    <mergeCell ref="D8:F8"/>
    <mergeCell ref="H8:J8"/>
    <mergeCell ref="C8:C11"/>
    <mergeCell ref="D10:D11"/>
    <mergeCell ref="C7:F7"/>
    <mergeCell ref="G7:J7"/>
  </mergeCells>
  <pageMargins left="1.1811023622047245" right="0.39370078740157483" top="0.78740157480314965" bottom="0.78740157480314965" header="0.31496062992125984" footer="0.31496062992125984"/>
  <pageSetup paperSize="9" orientation="landscape" r:id="rId1"/>
  <headerFooter differentFirst="1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F17"/>
  <sheetViews>
    <sheetView zoomScaleNormal="100" workbookViewId="0">
      <selection activeCell="A4" sqref="A4"/>
    </sheetView>
  </sheetViews>
  <sheetFormatPr defaultRowHeight="15" x14ac:dyDescent="0.3"/>
  <cols>
    <col min="1" max="1" width="4.85546875" style="10" customWidth="1"/>
    <col min="2" max="2" width="41" style="10" customWidth="1"/>
    <col min="3" max="4" width="10.140625" style="10" customWidth="1"/>
    <col min="5" max="5" width="12.28515625" style="10" customWidth="1"/>
    <col min="6" max="6" width="11.28515625" style="10" customWidth="1"/>
    <col min="7" max="16384" width="9.140625" style="10"/>
  </cols>
  <sheetData>
    <row r="1" spans="1:6" ht="17.45" customHeight="1" x14ac:dyDescent="0.35">
      <c r="A1" s="263" t="s">
        <v>263</v>
      </c>
      <c r="B1" s="263"/>
      <c r="C1" s="263"/>
      <c r="D1" s="263"/>
      <c r="E1" s="263"/>
      <c r="F1" s="263"/>
    </row>
    <row r="2" spans="1:6" ht="17.45" customHeight="1" x14ac:dyDescent="0.35">
      <c r="A2" s="263" t="s">
        <v>264</v>
      </c>
      <c r="B2" s="263"/>
      <c r="C2" s="263"/>
      <c r="D2" s="263"/>
      <c r="E2" s="263"/>
      <c r="F2" s="263"/>
    </row>
    <row r="3" spans="1:6" ht="18" customHeight="1" x14ac:dyDescent="0.3">
      <c r="A3" s="265" t="s">
        <v>274</v>
      </c>
      <c r="B3" s="265"/>
      <c r="C3" s="265"/>
      <c r="D3" s="265"/>
      <c r="E3" s="265"/>
      <c r="F3" s="265"/>
    </row>
    <row r="4" spans="1:6" s="28" customFormat="1" x14ac:dyDescent="0.3">
      <c r="A4" s="10"/>
      <c r="B4" s="10"/>
      <c r="C4" s="10"/>
      <c r="D4" s="10"/>
      <c r="E4" s="10"/>
      <c r="F4" s="11"/>
    </row>
    <row r="5" spans="1:6" ht="37.15" customHeight="1" x14ac:dyDescent="0.3">
      <c r="A5" s="326" t="s">
        <v>248</v>
      </c>
      <c r="B5" s="326"/>
      <c r="C5" s="326"/>
      <c r="D5" s="326"/>
      <c r="E5" s="326"/>
      <c r="F5" s="326"/>
    </row>
    <row r="6" spans="1:6" ht="15.6" customHeight="1" x14ac:dyDescent="0.3"/>
    <row r="7" spans="1:6" x14ac:dyDescent="0.3">
      <c r="A7" s="301" t="s">
        <v>0</v>
      </c>
      <c r="B7" s="278" t="s">
        <v>178</v>
      </c>
      <c r="C7" s="364" t="s">
        <v>242</v>
      </c>
      <c r="D7" s="364"/>
      <c r="E7" s="364"/>
      <c r="F7" s="364"/>
    </row>
    <row r="8" spans="1:6" ht="14.45" customHeight="1" x14ac:dyDescent="0.3">
      <c r="A8" s="301"/>
      <c r="B8" s="279"/>
      <c r="C8" s="365" t="s">
        <v>29</v>
      </c>
      <c r="D8" s="364" t="s">
        <v>105</v>
      </c>
      <c r="E8" s="364"/>
      <c r="F8" s="364"/>
    </row>
    <row r="9" spans="1:6" ht="13.15" customHeight="1" x14ac:dyDescent="0.3">
      <c r="A9" s="301"/>
      <c r="B9" s="279"/>
      <c r="C9" s="365"/>
      <c r="D9" s="364" t="s">
        <v>50</v>
      </c>
      <c r="E9" s="364"/>
      <c r="F9" s="308" t="s">
        <v>51</v>
      </c>
    </row>
    <row r="10" spans="1:6" ht="14.45" customHeight="1" x14ac:dyDescent="0.3">
      <c r="A10" s="301"/>
      <c r="B10" s="279"/>
      <c r="C10" s="365"/>
      <c r="D10" s="308" t="s">
        <v>52</v>
      </c>
      <c r="E10" s="308" t="s">
        <v>53</v>
      </c>
      <c r="F10" s="309"/>
    </row>
    <row r="11" spans="1:6" s="28" customFormat="1" ht="18" customHeight="1" x14ac:dyDescent="0.3">
      <c r="A11" s="301"/>
      <c r="B11" s="280"/>
      <c r="C11" s="365"/>
      <c r="D11" s="310"/>
      <c r="E11" s="310"/>
      <c r="F11" s="310"/>
    </row>
    <row r="12" spans="1:6" s="28" customFormat="1" x14ac:dyDescent="0.3">
      <c r="A12" s="1">
        <v>1</v>
      </c>
      <c r="B12" s="1">
        <v>2</v>
      </c>
      <c r="C12" s="3">
        <v>3</v>
      </c>
      <c r="D12" s="2">
        <v>4</v>
      </c>
      <c r="E12" s="2">
        <v>5</v>
      </c>
      <c r="F12" s="2">
        <v>6</v>
      </c>
    </row>
    <row r="13" spans="1:6" s="28" customFormat="1" ht="39" customHeight="1" x14ac:dyDescent="0.3">
      <c r="A13" s="15">
        <v>1</v>
      </c>
      <c r="B13" s="197" t="s">
        <v>208</v>
      </c>
      <c r="C13" s="61">
        <f>C14</f>
        <v>1250</v>
      </c>
      <c r="D13" s="61"/>
      <c r="E13" s="61"/>
      <c r="F13" s="61">
        <f>F14</f>
        <v>1250</v>
      </c>
    </row>
    <row r="14" spans="1:6" ht="30" x14ac:dyDescent="0.3">
      <c r="A14" s="15">
        <v>2</v>
      </c>
      <c r="B14" s="116" t="s">
        <v>126</v>
      </c>
      <c r="C14" s="22">
        <f>ROUND(D14+F14,2)</f>
        <v>1250</v>
      </c>
      <c r="D14" s="136"/>
      <c r="E14" s="136"/>
      <c r="F14" s="137">
        <v>1250</v>
      </c>
    </row>
    <row r="15" spans="1:6" x14ac:dyDescent="0.3">
      <c r="A15" s="1">
        <v>3</v>
      </c>
      <c r="B15" s="16" t="s">
        <v>58</v>
      </c>
      <c r="C15" s="61">
        <f>ROUND(D15+F15,2)</f>
        <v>1250</v>
      </c>
      <c r="D15" s="195"/>
      <c r="E15" s="195"/>
      <c r="F15" s="196">
        <v>1250</v>
      </c>
    </row>
    <row r="16" spans="1:6" x14ac:dyDescent="0.3">
      <c r="A16" s="28"/>
      <c r="B16" s="29"/>
      <c r="C16" s="89"/>
      <c r="D16" s="89"/>
      <c r="E16" s="89"/>
      <c r="F16" s="89"/>
    </row>
    <row r="17" spans="1:6" x14ac:dyDescent="0.3">
      <c r="A17" s="366" t="s">
        <v>108</v>
      </c>
      <c r="B17" s="366"/>
      <c r="C17" s="366"/>
      <c r="D17" s="366"/>
      <c r="E17" s="366"/>
      <c r="F17" s="366"/>
    </row>
  </sheetData>
  <mergeCells count="14">
    <mergeCell ref="A17:F17"/>
    <mergeCell ref="A1:F1"/>
    <mergeCell ref="A5:F5"/>
    <mergeCell ref="A7:A11"/>
    <mergeCell ref="B7:B11"/>
    <mergeCell ref="C7:F7"/>
    <mergeCell ref="D8:F8"/>
    <mergeCell ref="D9:E9"/>
    <mergeCell ref="C8:C11"/>
    <mergeCell ref="A2:F2"/>
    <mergeCell ref="A3:F3"/>
    <mergeCell ref="D10:D11"/>
    <mergeCell ref="E10:E11"/>
    <mergeCell ref="F9:F11"/>
  </mergeCells>
  <pageMargins left="0.9055118110236221" right="0.51181102362204722" top="0.9448818897637796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F18"/>
  <sheetViews>
    <sheetView zoomScaleNormal="100" workbookViewId="0">
      <selection activeCell="A5" sqref="A5:F5"/>
    </sheetView>
  </sheetViews>
  <sheetFormatPr defaultRowHeight="15" x14ac:dyDescent="0.3"/>
  <cols>
    <col min="1" max="1" width="4.85546875" style="10" customWidth="1"/>
    <col min="2" max="2" width="40.5703125" style="10" customWidth="1"/>
    <col min="3" max="3" width="9.85546875" style="10" customWidth="1"/>
    <col min="4" max="4" width="11.28515625" style="10" customWidth="1"/>
    <col min="5" max="5" width="12.28515625" style="10" customWidth="1"/>
    <col min="6" max="6" width="10.85546875" style="10" customWidth="1"/>
    <col min="7" max="16384" width="9.140625" style="10"/>
  </cols>
  <sheetData>
    <row r="1" spans="1:6" ht="15" customHeight="1" x14ac:dyDescent="0.35">
      <c r="A1" s="263" t="s">
        <v>265</v>
      </c>
      <c r="B1" s="263"/>
      <c r="C1" s="263"/>
      <c r="D1" s="263"/>
      <c r="E1" s="263"/>
      <c r="F1" s="263"/>
    </row>
    <row r="2" spans="1:6" ht="15" customHeight="1" x14ac:dyDescent="0.35">
      <c r="A2" s="263" t="s">
        <v>266</v>
      </c>
      <c r="B2" s="263"/>
      <c r="C2" s="263"/>
      <c r="D2" s="263"/>
      <c r="E2" s="263"/>
      <c r="F2" s="263"/>
    </row>
    <row r="3" spans="1:6" ht="20.25" customHeight="1" x14ac:dyDescent="0.3">
      <c r="A3" s="265" t="s">
        <v>275</v>
      </c>
      <c r="B3" s="265"/>
      <c r="C3" s="265"/>
      <c r="D3" s="265"/>
      <c r="E3" s="265"/>
      <c r="F3" s="265"/>
    </row>
    <row r="4" spans="1:6" s="28" customFormat="1" x14ac:dyDescent="0.3">
      <c r="A4" s="270"/>
      <c r="B4" s="270"/>
      <c r="C4" s="270"/>
      <c r="D4" s="270"/>
      <c r="E4" s="270"/>
      <c r="F4" s="270"/>
    </row>
    <row r="5" spans="1:6" ht="36.6" customHeight="1" x14ac:dyDescent="0.3">
      <c r="A5" s="326" t="s">
        <v>121</v>
      </c>
      <c r="B5" s="326"/>
      <c r="C5" s="326"/>
      <c r="D5" s="326"/>
      <c r="E5" s="326"/>
      <c r="F5" s="326"/>
    </row>
    <row r="6" spans="1:6" ht="15.6" customHeight="1" x14ac:dyDescent="0.3"/>
    <row r="7" spans="1:6" x14ac:dyDescent="0.3">
      <c r="A7" s="301" t="s">
        <v>0</v>
      </c>
      <c r="B7" s="278" t="s">
        <v>178</v>
      </c>
      <c r="C7" s="364" t="s">
        <v>242</v>
      </c>
      <c r="D7" s="364"/>
      <c r="E7" s="364"/>
      <c r="F7" s="364"/>
    </row>
    <row r="8" spans="1:6" ht="14.45" customHeight="1" x14ac:dyDescent="0.3">
      <c r="A8" s="301"/>
      <c r="B8" s="279"/>
      <c r="C8" s="365" t="s">
        <v>29</v>
      </c>
      <c r="D8" s="364" t="s">
        <v>105</v>
      </c>
      <c r="E8" s="364"/>
      <c r="F8" s="364"/>
    </row>
    <row r="9" spans="1:6" ht="13.15" customHeight="1" x14ac:dyDescent="0.3">
      <c r="A9" s="301"/>
      <c r="B9" s="279"/>
      <c r="C9" s="365"/>
      <c r="D9" s="364" t="s">
        <v>50</v>
      </c>
      <c r="E9" s="364"/>
      <c r="F9" s="364" t="s">
        <v>51</v>
      </c>
    </row>
    <row r="10" spans="1:6" ht="14.45" customHeight="1" x14ac:dyDescent="0.3">
      <c r="A10" s="301"/>
      <c r="B10" s="279"/>
      <c r="C10" s="365"/>
      <c r="D10" s="364" t="s">
        <v>52</v>
      </c>
      <c r="E10" s="364" t="s">
        <v>53</v>
      </c>
      <c r="F10" s="364"/>
    </row>
    <row r="11" spans="1:6" s="28" customFormat="1" ht="18" customHeight="1" x14ac:dyDescent="0.3">
      <c r="A11" s="301"/>
      <c r="B11" s="280"/>
      <c r="C11" s="365"/>
      <c r="D11" s="364"/>
      <c r="E11" s="364"/>
      <c r="F11" s="364"/>
    </row>
    <row r="12" spans="1:6" s="28" customFormat="1" x14ac:dyDescent="0.3">
      <c r="A12" s="1">
        <v>1</v>
      </c>
      <c r="B12" s="87">
        <v>2</v>
      </c>
      <c r="C12" s="3">
        <v>3</v>
      </c>
      <c r="D12" s="2">
        <v>4</v>
      </c>
      <c r="E12" s="2">
        <v>5</v>
      </c>
      <c r="F12" s="2">
        <v>6</v>
      </c>
    </row>
    <row r="13" spans="1:6" s="28" customFormat="1" ht="30" x14ac:dyDescent="0.3">
      <c r="A13" s="15">
        <v>1</v>
      </c>
      <c r="B13" s="184" t="s">
        <v>208</v>
      </c>
      <c r="C13" s="17">
        <f>SUM(C14:C15)</f>
        <v>1400.3</v>
      </c>
      <c r="D13" s="17">
        <f>SUM(D14:D15)</f>
        <v>1000</v>
      </c>
      <c r="E13" s="17"/>
      <c r="F13" s="17">
        <f>ROUND(F14,1)</f>
        <v>400.3</v>
      </c>
    </row>
    <row r="14" spans="1:6" s="28" customFormat="1" ht="18" customHeight="1" x14ac:dyDescent="0.3">
      <c r="A14" s="15">
        <v>2</v>
      </c>
      <c r="B14" s="141" t="s">
        <v>106</v>
      </c>
      <c r="C14" s="20">
        <f>ROUND(D14+F14,2)</f>
        <v>400.3</v>
      </c>
      <c r="D14" s="88"/>
      <c r="E14" s="88"/>
      <c r="F14" s="18">
        <v>400.3</v>
      </c>
    </row>
    <row r="15" spans="1:6" ht="19.899999999999999" customHeight="1" x14ac:dyDescent="0.3">
      <c r="A15" s="15">
        <v>3</v>
      </c>
      <c r="B15" s="141" t="s">
        <v>132</v>
      </c>
      <c r="C15" s="20">
        <f>ROUND(D15+F15,2)</f>
        <v>1000</v>
      </c>
      <c r="D15" s="18">
        <v>1000</v>
      </c>
      <c r="E15" s="88"/>
      <c r="F15" s="18"/>
    </row>
    <row r="16" spans="1:6" x14ac:dyDescent="0.3">
      <c r="A16" s="15">
        <v>4</v>
      </c>
      <c r="B16" s="120" t="s">
        <v>58</v>
      </c>
      <c r="C16" s="125">
        <f>SUM(C14:C15)</f>
        <v>1400.3</v>
      </c>
      <c r="D16" s="125">
        <f>SUM(D15)</f>
        <v>1000</v>
      </c>
      <c r="E16" s="125">
        <v>0</v>
      </c>
      <c r="F16" s="125">
        <f>SUM(F14)</f>
        <v>400.3</v>
      </c>
    </row>
    <row r="17" spans="1:6" x14ac:dyDescent="0.3">
      <c r="A17" s="28"/>
      <c r="B17" s="29"/>
      <c r="C17" s="89"/>
      <c r="D17" s="89"/>
      <c r="E17" s="89"/>
      <c r="F17" s="89"/>
    </row>
    <row r="18" spans="1:6" x14ac:dyDescent="0.3">
      <c r="A18" s="337" t="s">
        <v>48</v>
      </c>
      <c r="B18" s="337"/>
      <c r="C18" s="337"/>
      <c r="D18" s="337"/>
      <c r="E18" s="337"/>
      <c r="F18" s="337"/>
    </row>
  </sheetData>
  <mergeCells count="15">
    <mergeCell ref="C8:C11"/>
    <mergeCell ref="A1:F1"/>
    <mergeCell ref="A4:F4"/>
    <mergeCell ref="A2:F2"/>
    <mergeCell ref="A3:F3"/>
    <mergeCell ref="A18:F18"/>
    <mergeCell ref="D10:D11"/>
    <mergeCell ref="E10:E11"/>
    <mergeCell ref="F9:F11"/>
    <mergeCell ref="A5:F5"/>
    <mergeCell ref="A7:A11"/>
    <mergeCell ref="B7:B11"/>
    <mergeCell ref="C7:F7"/>
    <mergeCell ref="D8:F8"/>
    <mergeCell ref="D9:E9"/>
  </mergeCells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F60"/>
  <sheetViews>
    <sheetView tabSelected="1" zoomScaleNormal="100" workbookViewId="0">
      <selection activeCell="I8" sqref="I8"/>
    </sheetView>
  </sheetViews>
  <sheetFormatPr defaultRowHeight="15" x14ac:dyDescent="0.3"/>
  <cols>
    <col min="1" max="1" width="5.5703125" style="90" customWidth="1"/>
    <col min="2" max="2" width="39.42578125" style="90" customWidth="1"/>
    <col min="3" max="3" width="10.42578125" style="90" customWidth="1"/>
    <col min="4" max="4" width="12" style="90" customWidth="1"/>
    <col min="5" max="5" width="11" style="90" customWidth="1"/>
    <col min="6" max="6" width="10.28515625" style="90" customWidth="1"/>
    <col min="7" max="16384" width="9.140625" style="90"/>
  </cols>
  <sheetData>
    <row r="1" spans="1:6" ht="17.45" customHeight="1" x14ac:dyDescent="0.35">
      <c r="A1" s="263" t="s">
        <v>265</v>
      </c>
      <c r="B1" s="263"/>
      <c r="C1" s="263"/>
      <c r="D1" s="263"/>
      <c r="E1" s="263"/>
      <c r="F1" s="263"/>
    </row>
    <row r="2" spans="1:6" ht="17.45" customHeight="1" x14ac:dyDescent="0.35">
      <c r="A2" s="263" t="s">
        <v>266</v>
      </c>
      <c r="B2" s="263"/>
      <c r="C2" s="263"/>
      <c r="D2" s="263"/>
      <c r="E2" s="263"/>
      <c r="F2" s="263"/>
    </row>
    <row r="3" spans="1:6" ht="17.45" customHeight="1" x14ac:dyDescent="0.3">
      <c r="A3" s="265" t="s">
        <v>276</v>
      </c>
      <c r="B3" s="265"/>
      <c r="C3" s="265"/>
      <c r="D3" s="265"/>
      <c r="E3" s="265"/>
      <c r="F3" s="265"/>
    </row>
    <row r="4" spans="1:6" ht="23.45" customHeight="1" x14ac:dyDescent="0.3">
      <c r="A4" s="374"/>
      <c r="B4" s="374"/>
      <c r="C4" s="374"/>
      <c r="D4" s="374"/>
      <c r="E4" s="374"/>
      <c r="F4" s="374"/>
    </row>
    <row r="5" spans="1:6" s="91" customFormat="1" ht="54" customHeight="1" x14ac:dyDescent="0.3">
      <c r="A5" s="367" t="s">
        <v>122</v>
      </c>
      <c r="B5" s="367"/>
      <c r="C5" s="367"/>
      <c r="D5" s="367"/>
      <c r="E5" s="367"/>
      <c r="F5" s="367"/>
    </row>
    <row r="6" spans="1:6" ht="11.45" customHeight="1" x14ac:dyDescent="0.3"/>
    <row r="7" spans="1:6" ht="18" customHeight="1" x14ac:dyDescent="0.3">
      <c r="A7" s="301" t="s">
        <v>0</v>
      </c>
      <c r="B7" s="278" t="s">
        <v>178</v>
      </c>
      <c r="C7" s="368" t="s">
        <v>242</v>
      </c>
      <c r="D7" s="369"/>
      <c r="E7" s="369"/>
      <c r="F7" s="370"/>
    </row>
    <row r="8" spans="1:6" ht="10.9" customHeight="1" x14ac:dyDescent="0.3">
      <c r="A8" s="301"/>
      <c r="B8" s="279"/>
      <c r="C8" s="371"/>
      <c r="D8" s="372"/>
      <c r="E8" s="372"/>
      <c r="F8" s="373"/>
    </row>
    <row r="9" spans="1:6" x14ac:dyDescent="0.3">
      <c r="A9" s="301"/>
      <c r="B9" s="279"/>
      <c r="C9" s="327" t="s">
        <v>29</v>
      </c>
      <c r="D9" s="372" t="s">
        <v>105</v>
      </c>
      <c r="E9" s="372"/>
      <c r="F9" s="373"/>
    </row>
    <row r="10" spans="1:6" x14ac:dyDescent="0.3">
      <c r="A10" s="301"/>
      <c r="B10" s="279"/>
      <c r="C10" s="328"/>
      <c r="D10" s="372" t="s">
        <v>50</v>
      </c>
      <c r="E10" s="372"/>
      <c r="F10" s="308" t="s">
        <v>51</v>
      </c>
    </row>
    <row r="11" spans="1:6" ht="12.6" customHeight="1" x14ac:dyDescent="0.3">
      <c r="A11" s="301"/>
      <c r="B11" s="279"/>
      <c r="C11" s="328"/>
      <c r="D11" s="375" t="s">
        <v>52</v>
      </c>
      <c r="E11" s="114" t="s">
        <v>55</v>
      </c>
      <c r="F11" s="309"/>
    </row>
    <row r="12" spans="1:6" ht="15.6" customHeight="1" x14ac:dyDescent="0.3">
      <c r="A12" s="301"/>
      <c r="B12" s="280"/>
      <c r="C12" s="329"/>
      <c r="D12" s="376"/>
      <c r="E12" s="115" t="s">
        <v>56</v>
      </c>
      <c r="F12" s="310"/>
    </row>
    <row r="13" spans="1:6" s="91" customFormat="1" ht="15" customHeight="1" x14ac:dyDescent="0.3">
      <c r="A13" s="39">
        <v>1</v>
      </c>
      <c r="B13" s="39">
        <v>2</v>
      </c>
      <c r="C13" s="45">
        <v>3</v>
      </c>
      <c r="D13" s="92">
        <v>4</v>
      </c>
      <c r="E13" s="92">
        <v>5</v>
      </c>
      <c r="F13" s="92">
        <v>6</v>
      </c>
    </row>
    <row r="14" spans="1:6" s="91" customFormat="1" ht="30" x14ac:dyDescent="0.3">
      <c r="A14" s="39">
        <v>1</v>
      </c>
      <c r="B14" s="93" t="s">
        <v>195</v>
      </c>
      <c r="C14" s="94">
        <f>SUM(C15:C21)</f>
        <v>693.84500000000003</v>
      </c>
      <c r="D14" s="94">
        <f>SUM(D15:D21)</f>
        <v>339.024</v>
      </c>
      <c r="E14" s="188"/>
      <c r="F14" s="189">
        <f>SUM(F15:F21)</f>
        <v>354.82100000000003</v>
      </c>
    </row>
    <row r="15" spans="1:6" s="91" customFormat="1" x14ac:dyDescent="0.3">
      <c r="A15" s="39">
        <v>2</v>
      </c>
      <c r="B15" s="109" t="s">
        <v>226</v>
      </c>
      <c r="C15" s="96">
        <f>ROUND(D15+F15,3)</f>
        <v>0.41399999999999998</v>
      </c>
      <c r="D15" s="96">
        <v>0.41399999999999998</v>
      </c>
      <c r="E15" s="95"/>
      <c r="F15" s="95"/>
    </row>
    <row r="16" spans="1:6" s="91" customFormat="1" x14ac:dyDescent="0.3">
      <c r="A16" s="39">
        <v>3</v>
      </c>
      <c r="B16" s="185" t="s">
        <v>246</v>
      </c>
      <c r="C16" s="96">
        <v>138.435</v>
      </c>
      <c r="D16" s="101">
        <v>125.735</v>
      </c>
      <c r="E16" s="104"/>
      <c r="F16" s="186">
        <v>12.7</v>
      </c>
    </row>
    <row r="17" spans="1:6" s="91" customFormat="1" ht="30" x14ac:dyDescent="0.3">
      <c r="A17" s="39">
        <v>4</v>
      </c>
      <c r="B17" s="109" t="s">
        <v>227</v>
      </c>
      <c r="C17" s="187">
        <f>ROUND(D17+F17,3)</f>
        <v>64.637</v>
      </c>
      <c r="D17" s="128">
        <v>64.637</v>
      </c>
      <c r="E17" s="104"/>
      <c r="F17" s="39"/>
    </row>
    <row r="18" spans="1:6" s="91" customFormat="1" ht="30" x14ac:dyDescent="0.3">
      <c r="A18" s="39">
        <v>5</v>
      </c>
      <c r="B18" s="109" t="s">
        <v>228</v>
      </c>
      <c r="C18" s="187">
        <f>ROUND(D18+F18,3)</f>
        <v>56.411000000000001</v>
      </c>
      <c r="D18" s="101">
        <v>2.411</v>
      </c>
      <c r="E18" s="106"/>
      <c r="F18" s="124">
        <v>54</v>
      </c>
    </row>
    <row r="19" spans="1:6" s="91" customFormat="1" ht="30" x14ac:dyDescent="0.3">
      <c r="A19" s="39">
        <v>6</v>
      </c>
      <c r="B19" s="109" t="s">
        <v>223</v>
      </c>
      <c r="C19" s="219">
        <f>ROUND(D19+F19,3)</f>
        <v>20.39</v>
      </c>
      <c r="D19" s="108">
        <v>20.39</v>
      </c>
      <c r="E19" s="95"/>
      <c r="F19" s="95"/>
    </row>
    <row r="20" spans="1:6" s="91" customFormat="1" x14ac:dyDescent="0.3">
      <c r="A20" s="39">
        <v>7</v>
      </c>
      <c r="B20" s="109" t="s">
        <v>224</v>
      </c>
      <c r="C20" s="187">
        <f>ROUND(D20+F20,3)</f>
        <v>188.12100000000001</v>
      </c>
      <c r="D20" s="101"/>
      <c r="E20" s="106"/>
      <c r="F20" s="101">
        <v>188.12100000000001</v>
      </c>
    </row>
    <row r="21" spans="1:6" s="91" customFormat="1" ht="30" x14ac:dyDescent="0.3">
      <c r="A21" s="39">
        <v>8</v>
      </c>
      <c r="B21" s="109" t="s">
        <v>225</v>
      </c>
      <c r="C21" s="96">
        <v>225.43699999999998</v>
      </c>
      <c r="D21" s="96">
        <v>125.437</v>
      </c>
      <c r="E21" s="95"/>
      <c r="F21" s="98">
        <v>100</v>
      </c>
    </row>
    <row r="22" spans="1:6" s="91" customFormat="1" ht="30" x14ac:dyDescent="0.3">
      <c r="A22" s="39">
        <v>9</v>
      </c>
      <c r="B22" s="97" t="s">
        <v>209</v>
      </c>
      <c r="C22" s="107">
        <f>SUM(C23:C24)</f>
        <v>46.47</v>
      </c>
      <c r="D22" s="107">
        <f>SUM(D23:D24)</f>
        <v>26.47</v>
      </c>
      <c r="E22" s="190">
        <f>SUM(E23:E24)</f>
        <v>10</v>
      </c>
      <c r="F22" s="190">
        <f>SUM(F23:F24)</f>
        <v>20</v>
      </c>
    </row>
    <row r="23" spans="1:6" s="91" customFormat="1" x14ac:dyDescent="0.3">
      <c r="A23" s="39">
        <v>10</v>
      </c>
      <c r="B23" s="109" t="s">
        <v>226</v>
      </c>
      <c r="C23" s="96">
        <f>ROUND(D23+F23,3)</f>
        <v>44.918999999999997</v>
      </c>
      <c r="D23" s="130">
        <v>24.919</v>
      </c>
      <c r="E23" s="98">
        <v>10</v>
      </c>
      <c r="F23" s="98">
        <v>20</v>
      </c>
    </row>
    <row r="24" spans="1:6" s="91" customFormat="1" x14ac:dyDescent="0.3">
      <c r="A24" s="39">
        <v>11</v>
      </c>
      <c r="B24" s="185" t="s">
        <v>246</v>
      </c>
      <c r="C24" s="96">
        <f>ROUND(D24+F24,3)</f>
        <v>1.5509999999999999</v>
      </c>
      <c r="D24" s="96">
        <v>1.5509999999999999</v>
      </c>
      <c r="E24" s="98"/>
      <c r="F24" s="98"/>
    </row>
    <row r="25" spans="1:6" s="91" customFormat="1" ht="30" x14ac:dyDescent="0.3">
      <c r="A25" s="39">
        <v>12</v>
      </c>
      <c r="B25" s="123" t="s">
        <v>210</v>
      </c>
      <c r="C25" s="99">
        <f>SUM(C26:C27)</f>
        <v>5.0839999999999996</v>
      </c>
      <c r="D25" s="99">
        <f>SUM(D26:D27)</f>
        <v>5.0839999999999996</v>
      </c>
      <c r="E25" s="191"/>
      <c r="F25" s="191"/>
    </row>
    <row r="26" spans="1:6" s="91" customFormat="1" x14ac:dyDescent="0.3">
      <c r="A26" s="39">
        <v>13</v>
      </c>
      <c r="B26" s="109" t="s">
        <v>226</v>
      </c>
      <c r="C26" s="96">
        <f>ROUND(D26+F26,3)</f>
        <v>4.032</v>
      </c>
      <c r="D26" s="96">
        <v>4.032</v>
      </c>
      <c r="E26" s="95"/>
      <c r="F26" s="98"/>
    </row>
    <row r="27" spans="1:6" s="91" customFormat="1" x14ac:dyDescent="0.3">
      <c r="A27" s="39">
        <v>14</v>
      </c>
      <c r="B27" s="185" t="s">
        <v>246</v>
      </c>
      <c r="C27" s="96">
        <f>ROUND(D27+F27,3)</f>
        <v>1.052</v>
      </c>
      <c r="D27" s="96">
        <v>1.052</v>
      </c>
      <c r="E27" s="95"/>
      <c r="F27" s="98"/>
    </row>
    <row r="28" spans="1:6" s="91" customFormat="1" ht="30" x14ac:dyDescent="0.3">
      <c r="A28" s="39">
        <v>15</v>
      </c>
      <c r="B28" s="26" t="s">
        <v>222</v>
      </c>
      <c r="C28" s="102">
        <f>ROUND(D28+F27,3)</f>
        <v>0.59</v>
      </c>
      <c r="D28" s="102">
        <v>0.59</v>
      </c>
      <c r="E28" s="95"/>
      <c r="F28" s="98"/>
    </row>
    <row r="29" spans="1:6" s="91" customFormat="1" x14ac:dyDescent="0.3">
      <c r="A29" s="39">
        <v>16</v>
      </c>
      <c r="B29" s="185" t="s">
        <v>246</v>
      </c>
      <c r="C29" s="105">
        <f>ROUND(D29+F28,3)</f>
        <v>0.59</v>
      </c>
      <c r="D29" s="105">
        <v>0.59</v>
      </c>
      <c r="E29" s="95"/>
      <c r="F29" s="98"/>
    </row>
    <row r="30" spans="1:6" s="91" customFormat="1" ht="30" x14ac:dyDescent="0.3">
      <c r="A30" s="39">
        <v>17</v>
      </c>
      <c r="B30" s="26" t="s">
        <v>196</v>
      </c>
      <c r="C30" s="94">
        <f>ROUND(D30+F30,3)</f>
        <v>0.755</v>
      </c>
      <c r="D30" s="192"/>
      <c r="E30" s="193"/>
      <c r="F30" s="192">
        <v>0.755</v>
      </c>
    </row>
    <row r="31" spans="1:6" s="91" customFormat="1" x14ac:dyDescent="0.3">
      <c r="A31" s="39">
        <v>18</v>
      </c>
      <c r="B31" s="109" t="s">
        <v>226</v>
      </c>
      <c r="C31" s="96">
        <f>ROUND(D31+F31,3)</f>
        <v>0.755</v>
      </c>
      <c r="D31" s="128"/>
      <c r="E31" s="129"/>
      <c r="F31" s="128">
        <v>0.755</v>
      </c>
    </row>
    <row r="32" spans="1:6" s="91" customFormat="1" x14ac:dyDescent="0.3">
      <c r="A32" s="39">
        <v>19</v>
      </c>
      <c r="B32" s="93" t="s">
        <v>211</v>
      </c>
      <c r="C32" s="94">
        <f>ROUND(D32+F32,4)</f>
        <v>0.53800000000000003</v>
      </c>
      <c r="D32" s="99">
        <v>0.53800000000000003</v>
      </c>
      <c r="E32" s="39"/>
      <c r="F32" s="39"/>
    </row>
    <row r="33" spans="1:6" s="91" customFormat="1" x14ac:dyDescent="0.3">
      <c r="A33" s="39">
        <v>20</v>
      </c>
      <c r="B33" s="109" t="s">
        <v>226</v>
      </c>
      <c r="C33" s="96">
        <f>ROUND(D33+F33,4)</f>
        <v>0.53800000000000003</v>
      </c>
      <c r="D33" s="101">
        <v>0.53800000000000003</v>
      </c>
      <c r="E33" s="100"/>
      <c r="F33" s="101"/>
    </row>
    <row r="34" spans="1:6" s="91" customFormat="1" ht="30" x14ac:dyDescent="0.3">
      <c r="A34" s="39">
        <v>21</v>
      </c>
      <c r="B34" s="103" t="s">
        <v>212</v>
      </c>
      <c r="C34" s="94">
        <f t="shared" ref="C34:C57" si="0">ROUND(D34+F34,3)</f>
        <v>1.911</v>
      </c>
      <c r="D34" s="99">
        <v>1.911</v>
      </c>
      <c r="E34" s="39"/>
      <c r="F34" s="39"/>
    </row>
    <row r="35" spans="1:6" s="91" customFormat="1" x14ac:dyDescent="0.3">
      <c r="A35" s="39">
        <v>22</v>
      </c>
      <c r="B35" s="109" t="s">
        <v>226</v>
      </c>
      <c r="C35" s="96">
        <f t="shared" si="0"/>
        <v>1.911</v>
      </c>
      <c r="D35" s="101">
        <v>1.911</v>
      </c>
      <c r="E35" s="100"/>
      <c r="F35" s="100"/>
    </row>
    <row r="36" spans="1:6" s="91" customFormat="1" ht="30" x14ac:dyDescent="0.3">
      <c r="A36" s="39">
        <v>23</v>
      </c>
      <c r="B36" s="103" t="s">
        <v>213</v>
      </c>
      <c r="C36" s="94">
        <f t="shared" si="0"/>
        <v>0.16600000000000001</v>
      </c>
      <c r="D36" s="99">
        <v>0.16600000000000001</v>
      </c>
      <c r="E36" s="39"/>
      <c r="F36" s="39"/>
    </row>
    <row r="37" spans="1:6" s="91" customFormat="1" x14ac:dyDescent="0.3">
      <c r="A37" s="39">
        <v>24</v>
      </c>
      <c r="B37" s="109" t="s">
        <v>226</v>
      </c>
      <c r="C37" s="96">
        <f t="shared" si="0"/>
        <v>0.16600000000000001</v>
      </c>
      <c r="D37" s="101">
        <v>0.16600000000000001</v>
      </c>
      <c r="E37" s="100"/>
      <c r="F37" s="100"/>
    </row>
    <row r="38" spans="1:6" s="91" customFormat="1" ht="30" x14ac:dyDescent="0.3">
      <c r="A38" s="39">
        <v>25</v>
      </c>
      <c r="B38" s="103" t="s">
        <v>214</v>
      </c>
      <c r="C38" s="94">
        <f t="shared" si="0"/>
        <v>1.6759999999999999</v>
      </c>
      <c r="D38" s="99">
        <v>1.6759999999999999</v>
      </c>
      <c r="E38" s="39"/>
      <c r="F38" s="39"/>
    </row>
    <row r="39" spans="1:6" s="91" customFormat="1" x14ac:dyDescent="0.3">
      <c r="A39" s="39">
        <v>26</v>
      </c>
      <c r="B39" s="109" t="s">
        <v>226</v>
      </c>
      <c r="C39" s="96">
        <f t="shared" si="0"/>
        <v>1.6759999999999999</v>
      </c>
      <c r="D39" s="101">
        <v>1.6759999999999999</v>
      </c>
      <c r="E39" s="100"/>
      <c r="F39" s="100"/>
    </row>
    <row r="40" spans="1:6" s="91" customFormat="1" ht="30" x14ac:dyDescent="0.3">
      <c r="A40" s="39">
        <v>27</v>
      </c>
      <c r="B40" s="103" t="s">
        <v>215</v>
      </c>
      <c r="C40" s="94">
        <f t="shared" si="0"/>
        <v>1.5580000000000001</v>
      </c>
      <c r="D40" s="99">
        <v>1.5580000000000001</v>
      </c>
      <c r="E40" s="39"/>
      <c r="F40" s="39"/>
    </row>
    <row r="41" spans="1:6" s="91" customFormat="1" x14ac:dyDescent="0.3">
      <c r="A41" s="39">
        <v>28</v>
      </c>
      <c r="B41" s="109" t="s">
        <v>226</v>
      </c>
      <c r="C41" s="96">
        <f t="shared" si="0"/>
        <v>1.5580000000000001</v>
      </c>
      <c r="D41" s="101">
        <v>1.5580000000000001</v>
      </c>
      <c r="E41" s="100"/>
      <c r="F41" s="100"/>
    </row>
    <row r="42" spans="1:6" s="91" customFormat="1" ht="30" x14ac:dyDescent="0.3">
      <c r="A42" s="39">
        <v>29</v>
      </c>
      <c r="B42" s="103" t="s">
        <v>183</v>
      </c>
      <c r="C42" s="94">
        <f t="shared" si="0"/>
        <v>0.23499999999999999</v>
      </c>
      <c r="D42" s="99">
        <v>0.23499999999999999</v>
      </c>
      <c r="E42" s="39"/>
      <c r="F42" s="39"/>
    </row>
    <row r="43" spans="1:6" s="91" customFormat="1" x14ac:dyDescent="0.3">
      <c r="A43" s="39">
        <v>30</v>
      </c>
      <c r="B43" s="109" t="s">
        <v>226</v>
      </c>
      <c r="C43" s="96">
        <f t="shared" si="0"/>
        <v>0.23499999999999999</v>
      </c>
      <c r="D43" s="101">
        <v>0.23499999999999999</v>
      </c>
      <c r="E43" s="100"/>
      <c r="F43" s="100"/>
    </row>
    <row r="44" spans="1:6" s="91" customFormat="1" x14ac:dyDescent="0.3">
      <c r="A44" s="39">
        <v>31</v>
      </c>
      <c r="B44" s="103" t="s">
        <v>216</v>
      </c>
      <c r="C44" s="94">
        <f t="shared" si="0"/>
        <v>2.8039999999999998</v>
      </c>
      <c r="D44" s="99">
        <v>2.8039999999999998</v>
      </c>
      <c r="E44" s="39"/>
      <c r="F44" s="39"/>
    </row>
    <row r="45" spans="1:6" s="91" customFormat="1" x14ac:dyDescent="0.3">
      <c r="A45" s="39">
        <v>32</v>
      </c>
      <c r="B45" s="109" t="s">
        <v>226</v>
      </c>
      <c r="C45" s="96">
        <f t="shared" si="0"/>
        <v>2.8039999999999998</v>
      </c>
      <c r="D45" s="101">
        <v>2.8039999999999998</v>
      </c>
      <c r="E45" s="100"/>
      <c r="F45" s="100"/>
    </row>
    <row r="46" spans="1:6" s="91" customFormat="1" ht="30" x14ac:dyDescent="0.3">
      <c r="A46" s="39">
        <v>33</v>
      </c>
      <c r="B46" s="123" t="s">
        <v>217</v>
      </c>
      <c r="C46" s="94">
        <f t="shared" si="0"/>
        <v>8.7469999999999999</v>
      </c>
      <c r="D46" s="99">
        <v>8.7469999999999999</v>
      </c>
      <c r="E46" s="39"/>
      <c r="F46" s="39"/>
    </row>
    <row r="47" spans="1:6" s="91" customFormat="1" x14ac:dyDescent="0.3">
      <c r="A47" s="39">
        <v>34</v>
      </c>
      <c r="B47" s="109" t="s">
        <v>226</v>
      </c>
      <c r="C47" s="96">
        <f t="shared" si="0"/>
        <v>8.7469999999999999</v>
      </c>
      <c r="D47" s="101">
        <v>8.7469999999999999</v>
      </c>
      <c r="E47" s="100"/>
      <c r="F47" s="100"/>
    </row>
    <row r="48" spans="1:6" s="91" customFormat="1" ht="30" x14ac:dyDescent="0.3">
      <c r="A48" s="39">
        <v>35</v>
      </c>
      <c r="B48" s="26" t="s">
        <v>218</v>
      </c>
      <c r="C48" s="94">
        <f t="shared" si="0"/>
        <v>1.2290000000000001</v>
      </c>
      <c r="D48" s="99">
        <v>1.2290000000000001</v>
      </c>
      <c r="E48" s="39"/>
      <c r="F48" s="39"/>
    </row>
    <row r="49" spans="1:6" s="91" customFormat="1" x14ac:dyDescent="0.3">
      <c r="A49" s="39">
        <v>36</v>
      </c>
      <c r="B49" s="109" t="s">
        <v>226</v>
      </c>
      <c r="C49" s="96">
        <f t="shared" si="0"/>
        <v>1.2290000000000001</v>
      </c>
      <c r="D49" s="101">
        <v>1.2290000000000001</v>
      </c>
      <c r="E49" s="100"/>
      <c r="F49" s="100"/>
    </row>
    <row r="50" spans="1:6" s="91" customFormat="1" x14ac:dyDescent="0.3">
      <c r="A50" s="39">
        <v>37</v>
      </c>
      <c r="B50" s="26" t="s">
        <v>219</v>
      </c>
      <c r="C50" s="102">
        <f t="shared" si="0"/>
        <v>1.25</v>
      </c>
      <c r="D50" s="107">
        <v>1.25</v>
      </c>
      <c r="E50" s="39"/>
      <c r="F50" s="39"/>
    </row>
    <row r="51" spans="1:6" s="91" customFormat="1" x14ac:dyDescent="0.3">
      <c r="A51" s="39">
        <v>38</v>
      </c>
      <c r="B51" s="109" t="s">
        <v>226</v>
      </c>
      <c r="C51" s="105">
        <f t="shared" si="0"/>
        <v>1.25</v>
      </c>
      <c r="D51" s="106">
        <v>1.25</v>
      </c>
      <c r="E51" s="100"/>
      <c r="F51" s="100"/>
    </row>
    <row r="52" spans="1:6" s="91" customFormat="1" ht="30" x14ac:dyDescent="0.3">
      <c r="A52" s="39">
        <v>39</v>
      </c>
      <c r="B52" s="26" t="s">
        <v>220</v>
      </c>
      <c r="C52" s="94">
        <f t="shared" si="0"/>
        <v>3.7770000000000001</v>
      </c>
      <c r="D52" s="99">
        <v>2.7770000000000001</v>
      </c>
      <c r="E52" s="39"/>
      <c r="F52" s="190">
        <v>1</v>
      </c>
    </row>
    <row r="53" spans="1:6" s="91" customFormat="1" x14ac:dyDescent="0.3">
      <c r="A53" s="39">
        <v>40</v>
      </c>
      <c r="B53" s="109" t="s">
        <v>226</v>
      </c>
      <c r="C53" s="96">
        <f t="shared" si="0"/>
        <v>3.7770000000000001</v>
      </c>
      <c r="D53" s="101">
        <v>2.7770000000000001</v>
      </c>
      <c r="E53" s="100"/>
      <c r="F53" s="124">
        <v>1</v>
      </c>
    </row>
    <row r="54" spans="1:6" s="91" customFormat="1" ht="30" x14ac:dyDescent="0.3">
      <c r="A54" s="39">
        <v>41</v>
      </c>
      <c r="B54" s="93" t="s">
        <v>221</v>
      </c>
      <c r="C54" s="94">
        <f t="shared" si="0"/>
        <v>4.3890000000000002</v>
      </c>
      <c r="D54" s="99">
        <v>4.3890000000000002</v>
      </c>
      <c r="E54" s="39"/>
      <c r="F54" s="39"/>
    </row>
    <row r="55" spans="1:6" s="91" customFormat="1" x14ac:dyDescent="0.3">
      <c r="A55" s="39">
        <v>42</v>
      </c>
      <c r="B55" s="109" t="s">
        <v>226</v>
      </c>
      <c r="C55" s="96">
        <f t="shared" si="0"/>
        <v>4.3890000000000002</v>
      </c>
      <c r="D55" s="101">
        <v>4.3890000000000002</v>
      </c>
      <c r="E55" s="100"/>
      <c r="F55" s="100"/>
    </row>
    <row r="56" spans="1:6" s="91" customFormat="1" ht="30" x14ac:dyDescent="0.3">
      <c r="A56" s="39">
        <v>43</v>
      </c>
      <c r="B56" s="26" t="s">
        <v>197</v>
      </c>
      <c r="C56" s="94">
        <f t="shared" si="0"/>
        <v>2.8050000000000002</v>
      </c>
      <c r="D56" s="99">
        <v>2.8050000000000002</v>
      </c>
      <c r="E56" s="39"/>
      <c r="F56" s="39"/>
    </row>
    <row r="57" spans="1:6" s="91" customFormat="1" x14ac:dyDescent="0.3">
      <c r="A57" s="39">
        <v>44</v>
      </c>
      <c r="B57" s="109" t="s">
        <v>226</v>
      </c>
      <c r="C57" s="96">
        <f t="shared" si="0"/>
        <v>2.8050000000000002</v>
      </c>
      <c r="D57" s="101">
        <v>2.8050000000000002</v>
      </c>
      <c r="E57" s="100"/>
      <c r="F57" s="100"/>
    </row>
    <row r="58" spans="1:6" x14ac:dyDescent="0.3">
      <c r="A58" s="39">
        <v>45</v>
      </c>
      <c r="B58" s="110" t="s">
        <v>54</v>
      </c>
      <c r="C58" s="111">
        <f>C14+C22+C25+C28+C30+C32+C34+C36+C38+C40+C42+C44+C46+C48+C50+C52+C54+C56</f>
        <v>777.82900000000006</v>
      </c>
      <c r="D58" s="111">
        <f>D14+D22+D25+D28+D32+D34+D36+D38+D40+D42+D44+D46+D48+D50+D52+D54+D56</f>
        <v>401.25299999999999</v>
      </c>
      <c r="E58" s="194">
        <v>10</v>
      </c>
      <c r="F58" s="111">
        <f>F14+F22+F30+F52</f>
        <v>376.57600000000002</v>
      </c>
    </row>
    <row r="59" spans="1:6" ht="13.9" customHeight="1" x14ac:dyDescent="0.3">
      <c r="A59" s="91"/>
      <c r="B59" s="112"/>
      <c r="C59" s="113"/>
      <c r="D59" s="113"/>
      <c r="E59" s="113"/>
      <c r="F59" s="113"/>
    </row>
    <row r="60" spans="1:6" ht="13.9" customHeight="1" x14ac:dyDescent="0.3">
      <c r="A60" s="366" t="s">
        <v>108</v>
      </c>
      <c r="B60" s="366"/>
      <c r="C60" s="366"/>
      <c r="D60" s="366"/>
      <c r="E60" s="366"/>
      <c r="F60" s="366"/>
    </row>
  </sheetData>
  <mergeCells count="14">
    <mergeCell ref="A60:F60"/>
    <mergeCell ref="C9:C12"/>
    <mergeCell ref="A4:F4"/>
    <mergeCell ref="A2:F2"/>
    <mergeCell ref="A3:F3"/>
    <mergeCell ref="F10:F12"/>
    <mergeCell ref="D11:D12"/>
    <mergeCell ref="A1:F1"/>
    <mergeCell ref="A5:F5"/>
    <mergeCell ref="A7:A12"/>
    <mergeCell ref="B7:B12"/>
    <mergeCell ref="C7:F8"/>
    <mergeCell ref="D9:F9"/>
    <mergeCell ref="D10:E10"/>
  </mergeCells>
  <conditionalFormatting sqref="B46">
    <cfRule type="cellIs" dxfId="1" priority="3" stopIfTrue="1" operator="equal">
      <formula>0</formula>
    </cfRule>
  </conditionalFormatting>
  <conditionalFormatting sqref="B25">
    <cfRule type="cellIs" dxfId="0" priority="2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11</vt:i4>
      </vt:variant>
    </vt:vector>
  </HeadingPairs>
  <TitlesOfParts>
    <vt:vector size="11" baseType="lpstr">
      <vt:lpstr>1 priedas</vt:lpstr>
      <vt:lpstr>2 priedas</vt:lpstr>
      <vt:lpstr>3 priedas</vt:lpstr>
      <vt:lpstr> 4 priedas </vt:lpstr>
      <vt:lpstr> 5 priedas</vt:lpstr>
      <vt:lpstr> 6 priedas</vt:lpstr>
      <vt:lpstr> 7 priedas</vt:lpstr>
      <vt:lpstr> 8 priedas</vt:lpstr>
      <vt:lpstr>9 priedas</vt:lpstr>
      <vt:lpstr>10 priedas</vt:lpstr>
      <vt:lpstr>11 priedas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 Navickienė</dc:creator>
  <cp:lastModifiedBy>Diana Andrijauskė</cp:lastModifiedBy>
  <cp:lastPrinted>2021-02-25T11:25:46Z</cp:lastPrinted>
  <dcterms:created xsi:type="dcterms:W3CDTF">2018-12-03T11:55:49Z</dcterms:created>
  <dcterms:modified xsi:type="dcterms:W3CDTF">2021-02-25T11:26:05Z</dcterms:modified>
</cp:coreProperties>
</file>